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4240" windowHeight="13740" activeTab="19"/>
  </bookViews>
  <sheets>
    <sheet name="المقدمة" sheetId="24" r:id="rId1"/>
    <sheet name="التقديم" sheetId="2" r:id="rId2"/>
    <sheet name="Bank" sheetId="35" r:id="rId3"/>
    <sheet name="85" sheetId="3" r:id="rId4"/>
    <sheet name="86" sheetId="4" r:id="rId5"/>
    <sheet name="87" sheetId="6" r:id="rId6"/>
    <sheet name="88" sheetId="7" r:id="rId7"/>
    <sheet name="89" sheetId="8" r:id="rId8"/>
    <sheet name="90" sheetId="60" r:id="rId9"/>
    <sheet name="91" sheetId="58" r:id="rId10"/>
    <sheet name="92" sheetId="59" r:id="rId11"/>
    <sheet name="INSURANCE" sheetId="36" r:id="rId12"/>
    <sheet name="93" sheetId="11" r:id="rId13"/>
    <sheet name="94" sheetId="25" r:id="rId14"/>
    <sheet name="Gr_29" sheetId="26" r:id="rId15"/>
    <sheet name="95" sheetId="12" r:id="rId16"/>
    <sheet name="Gr_30" sheetId="27" r:id="rId17"/>
    <sheet name="96" sheetId="62" r:id="rId18"/>
    <sheet name="97" sheetId="63" r:id="rId19"/>
    <sheet name="GR_31" sheetId="64" r:id="rId20"/>
  </sheets>
  <definedNames>
    <definedName name="_xlnm.Print_Area" localSheetId="3">'85'!$A$1:$L$27</definedName>
    <definedName name="_xlnm.Print_Area" localSheetId="4">'86'!$A$1:$N$13</definedName>
    <definedName name="_xlnm.Print_Area" localSheetId="5">'87'!$A$1:$J$14</definedName>
    <definedName name="_xlnm.Print_Area" localSheetId="6">'88'!$A$1:$J$19</definedName>
    <definedName name="_xlnm.Print_Area" localSheetId="7">'89'!$A$1:$I$21</definedName>
    <definedName name="_xlnm.Print_Area" localSheetId="8">'90'!$A$1:$S$14</definedName>
    <definedName name="_xlnm.Print_Area" localSheetId="9">'91'!$A$1:$G$26</definedName>
    <definedName name="_xlnm.Print_Area" localSheetId="10">'92'!$A$1:$G$35</definedName>
    <definedName name="_xlnm.Print_Area" localSheetId="12">'93'!$A$1:$I$14</definedName>
    <definedName name="_xlnm.Print_Area" localSheetId="13">'94'!$A$1:$I$14</definedName>
    <definedName name="_xlnm.Print_Area" localSheetId="15">'95'!$A$1:$I$14</definedName>
    <definedName name="_xlnm.Print_Area" localSheetId="17">'96'!$A$1:$F$28</definedName>
    <definedName name="_xlnm.Print_Area" localSheetId="18">'97'!$A$1:$G$14</definedName>
    <definedName name="_xlnm.Print_Area" localSheetId="2">Bank!$A$1:$A$40</definedName>
    <definedName name="_xlnm.Print_Area" localSheetId="14">Gr_29!$A$1:$I$26</definedName>
    <definedName name="_xlnm.Print_Area" localSheetId="16">Gr_30!$A$1:$I$28</definedName>
    <definedName name="_xlnm.Print_Area" localSheetId="19">GR_31!$A$1:$H$34</definedName>
    <definedName name="_xlnm.Print_Area" localSheetId="11">INSURANCE!$A$1:$A$40</definedName>
    <definedName name="_xlnm.Print_Area" localSheetId="1">التقديم!$A$1:$C$12</definedName>
    <definedName name="_xlnm.Print_Area" localSheetId="0">المقدمة!$A$1:$A$40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64" l="1"/>
  <c r="L3" i="64"/>
  <c r="J3" i="64"/>
  <c r="E21" i="62" l="1"/>
  <c r="E22" i="62"/>
  <c r="E20" i="62"/>
  <c r="E13" i="62"/>
  <c r="E14" i="62"/>
  <c r="E15" i="62"/>
  <c r="E16" i="62"/>
  <c r="E17" i="62"/>
  <c r="E12" i="62"/>
  <c r="F25" i="58"/>
  <c r="F23" i="58"/>
  <c r="F19" i="58"/>
  <c r="F20" i="58"/>
  <c r="F18" i="58"/>
  <c r="F13" i="58"/>
  <c r="F14" i="58"/>
  <c r="F15" i="58"/>
  <c r="F12" i="58"/>
  <c r="H18" i="7"/>
  <c r="D18" i="7"/>
  <c r="J27" i="3" l="1"/>
  <c r="J18" i="3"/>
  <c r="D18" i="62"/>
  <c r="C18" i="62"/>
  <c r="B18" i="62"/>
  <c r="D23" i="62"/>
  <c r="C23" i="62"/>
  <c r="B23" i="62"/>
  <c r="C24" i="62"/>
  <c r="C26" i="62" s="1"/>
  <c r="C28" i="62" s="1"/>
  <c r="B24" i="62" l="1"/>
  <c r="B26" i="62" s="1"/>
  <c r="B28" i="62" s="1"/>
  <c r="D24" i="62"/>
  <c r="D26" i="62" s="1"/>
  <c r="D28" i="62" s="1"/>
  <c r="I10" i="60"/>
  <c r="R10" i="60"/>
  <c r="I14" i="60"/>
  <c r="R14" i="60"/>
  <c r="E16" i="58"/>
  <c r="D16" i="58"/>
  <c r="C16" i="58"/>
  <c r="B16" i="58"/>
  <c r="E21" i="58"/>
  <c r="D21" i="58"/>
  <c r="C21" i="58"/>
  <c r="B21" i="58"/>
  <c r="D22" i="58" l="1"/>
  <c r="D24" i="58" s="1"/>
  <c r="D26" i="58" s="1"/>
  <c r="B22" i="58"/>
  <c r="B24" i="58" s="1"/>
  <c r="B26" i="58" s="1"/>
  <c r="E22" i="58"/>
  <c r="E24" i="58" s="1"/>
  <c r="E26" i="58" s="1"/>
  <c r="C22" i="58"/>
  <c r="C24" i="58" s="1"/>
  <c r="C26" i="58" s="1"/>
  <c r="G17" i="8"/>
  <c r="H12" i="6"/>
  <c r="D12" i="6"/>
  <c r="K12" i="4"/>
  <c r="L12" i="4" s="1"/>
  <c r="I27" i="3"/>
  <c r="I18" i="3"/>
  <c r="G12" i="11"/>
  <c r="I12" i="6" l="1"/>
  <c r="G12" i="25"/>
  <c r="G12" i="12"/>
  <c r="F17" i="8" l="1"/>
  <c r="G18" i="7"/>
  <c r="D13" i="6"/>
  <c r="K11" i="4" l="1"/>
  <c r="L11" i="4" s="1"/>
  <c r="G14" i="12" l="1"/>
  <c r="G10" i="12"/>
  <c r="G14" i="25"/>
  <c r="G10" i="25"/>
  <c r="G14" i="11"/>
  <c r="G10" i="11"/>
  <c r="E17" i="8"/>
  <c r="D15" i="8"/>
  <c r="D16" i="8" s="1"/>
  <c r="D17" i="8" s="1"/>
  <c r="C15" i="8"/>
  <c r="C16" i="8" s="1"/>
  <c r="C17" i="8" s="1"/>
  <c r="F18" i="7"/>
  <c r="E18" i="7"/>
  <c r="C18" i="7"/>
  <c r="H13" i="6"/>
  <c r="H10" i="6"/>
  <c r="D10" i="6"/>
  <c r="H9" i="6"/>
  <c r="D9" i="6"/>
  <c r="K13" i="4"/>
  <c r="L13" i="4" s="1"/>
  <c r="K10" i="4"/>
  <c r="L10" i="4" s="1"/>
  <c r="K9" i="4"/>
  <c r="L9" i="4" s="1"/>
  <c r="H27" i="3"/>
  <c r="G27" i="3"/>
  <c r="F27" i="3"/>
  <c r="E27" i="3"/>
  <c r="D27" i="3"/>
  <c r="C27" i="3"/>
  <c r="H18" i="3"/>
  <c r="G18" i="3"/>
  <c r="F18" i="3"/>
  <c r="E18" i="3"/>
  <c r="D18" i="3"/>
  <c r="C18" i="3"/>
  <c r="I10" i="6" l="1"/>
  <c r="I13" i="6"/>
  <c r="I9" i="6"/>
  <c r="F16" i="58" l="1"/>
  <c r="F21" i="58"/>
  <c r="F22" i="58"/>
  <c r="F24" i="58" s="1"/>
  <c r="F26" i="58" s="1"/>
  <c r="E18" i="62"/>
  <c r="E23" i="62"/>
  <c r="E24" i="62" s="1"/>
  <c r="E25" i="62"/>
  <c r="E26" i="62"/>
  <c r="E28" i="62"/>
  <c r="E27" i="62"/>
</calcChain>
</file>

<file path=xl/sharedStrings.xml><?xml version="1.0" encoding="utf-8"?>
<sst xmlns="http://schemas.openxmlformats.org/spreadsheetml/2006/main" count="420" uniqueCount="314">
  <si>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</si>
  <si>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</si>
  <si>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</si>
  <si>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</si>
  <si>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</si>
  <si>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</si>
  <si>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</si>
  <si>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</si>
  <si>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</si>
  <si>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</si>
  <si>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</si>
  <si>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رأس المال والاحتياطي</t>
  </si>
  <si>
    <t>ودائع البنوك المحلية</t>
  </si>
  <si>
    <t>مطلوبات أخرى</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</si>
  <si>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</si>
  <si>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</si>
  <si>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</si>
  <si>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</si>
  <si>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</si>
  <si>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</si>
  <si>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</si>
  <si>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</si>
  <si>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</si>
  <si>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</si>
  <si>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</si>
  <si>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</si>
  <si>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</si>
  <si>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</si>
  <si>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</si>
  <si>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</si>
  <si>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</si>
  <si>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</si>
  <si>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</si>
  <si>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</si>
  <si>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</si>
  <si>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</si>
  <si>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</si>
  <si>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</si>
  <si>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</si>
  <si>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</si>
  <si>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</si>
  <si>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</si>
  <si>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</si>
  <si>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</si>
  <si>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</si>
  <si>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</si>
  <si>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</si>
  <si>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</si>
  <si>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</si>
  <si>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</si>
  <si>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</si>
  <si>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</si>
  <si>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</si>
  <si>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</si>
  <si>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</si>
  <si>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</si>
  <si>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</si>
  <si>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</si>
  <si>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</si>
  <si>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</si>
  <si>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</si>
  <si>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</si>
  <si>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</si>
  <si>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</si>
  <si>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</si>
  <si>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</si>
  <si>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</si>
  <si>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</si>
  <si>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</si>
  <si>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</si>
  <si>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</si>
  <si>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</si>
  <si>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</si>
  <si>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</si>
  <si>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</si>
  <si>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</si>
  <si>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</si>
  <si>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</si>
  <si>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r>
      <t xml:space="preserve">السيارات
</t>
    </r>
    <r>
      <rPr>
        <b/>
        <sz val="8"/>
        <rFont val="Arial"/>
        <family val="2"/>
      </rPr>
      <t>Cars</t>
    </r>
  </si>
  <si>
    <r>
      <t xml:space="preserve">الحريق/السرقة
</t>
    </r>
    <r>
      <rPr>
        <b/>
        <sz val="8"/>
        <rFont val="Arial"/>
        <family val="2"/>
      </rPr>
      <t>Fire/Theft</t>
    </r>
  </si>
  <si>
    <t xml:space="preserve">                 النوع
  السنة  </t>
  </si>
  <si>
    <t xml:space="preserve">   1 - مصرف قطر المركزي .</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</si>
  <si>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</si>
  <si>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</si>
  <si>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</si>
  <si>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</si>
  <si>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</si>
  <si>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</si>
  <si>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</si>
  <si>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</si>
  <si>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</si>
  <si>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</si>
  <si>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</si>
  <si>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</si>
  <si>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</si>
  <si>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</si>
  <si>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</si>
  <si>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</si>
  <si>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</si>
  <si>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</si>
  <si>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</si>
  <si>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</si>
  <si>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</si>
  <si>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</si>
  <si>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</si>
  <si>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</si>
  <si>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</si>
  <si>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</si>
  <si>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</si>
  <si>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</si>
  <si>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</si>
  <si>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</si>
  <si>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</si>
  <si>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</si>
  <si>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</si>
  <si>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</si>
  <si>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</si>
  <si>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</si>
  <si>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</si>
  <si>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</si>
  <si>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</si>
  <si>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</si>
  <si>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</si>
  <si>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</si>
  <si>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</si>
  <si>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</si>
  <si>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</si>
  <si>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</si>
  <si>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</si>
  <si>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</si>
  <si>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</si>
  <si>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</si>
  <si>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</si>
  <si>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</si>
  <si>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</si>
  <si>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</si>
  <si>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</si>
  <si>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</si>
  <si>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</si>
  <si>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</si>
  <si>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</si>
  <si>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</si>
  <si>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</si>
  <si>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</si>
  <si>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</si>
  <si>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</si>
  <si>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</si>
  <si>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</si>
  <si>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</si>
  <si>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</si>
  <si>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</si>
  <si>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</si>
  <si>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</si>
  <si>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</si>
  <si>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</si>
  <si>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</si>
  <si>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</si>
  <si>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</si>
  <si>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</si>
  <si>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</si>
  <si>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</si>
  <si>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</si>
  <si>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</si>
  <si>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</si>
  <si>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</si>
  <si>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</si>
  <si>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</si>
  <si>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</si>
  <si>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</si>
  <si>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</si>
  <si>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</si>
  <si>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</si>
  <si>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</si>
  <si>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</si>
  <si>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</si>
  <si>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</si>
  <si>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</si>
  <si>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</si>
  <si>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</si>
  <si>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</si>
  <si>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</si>
  <si>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</si>
  <si>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</si>
  <si>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</si>
  <si>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</si>
  <si>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</si>
  <si>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</si>
  <si>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</si>
  <si>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</si>
  <si>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</si>
  <si>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</si>
  <si>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البنوك والتأمين</t>
  </si>
  <si>
    <t>قيمة الإنتاج الإجمالي و القيمة المضافة حسب جنسية البنك</t>
  </si>
  <si>
    <t>VALUE OF GROSS OUTPUT &amp; VALUE ADDED BY BANK NATIONALITY</t>
  </si>
  <si>
    <t>BANKS STATISTICS</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</si>
  <si>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</si>
  <si>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</si>
  <si>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</si>
  <si>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</si>
  <si>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</si>
  <si>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</si>
  <si>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</si>
  <si>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</si>
  <si>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</si>
  <si>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</si>
  <si>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</si>
  <si>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</si>
  <si>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</si>
  <si>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</si>
  <si>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</si>
  <si>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</si>
  <si>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</si>
  <si>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</si>
  <si>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</si>
  <si>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</si>
  <si>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</si>
  <si>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</si>
  <si>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</si>
  <si>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 xml:space="preserve">قيمة الإنتاج الإجمالي و القيمة المضافة حسب جنسية شركة التأمين </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</si>
  <si>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</si>
  <si>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</si>
  <si>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</si>
  <si>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</si>
  <si>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</si>
  <si>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</si>
  <si>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</si>
  <si>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</si>
  <si>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</si>
  <si>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</si>
  <si>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</si>
  <si>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</si>
  <si>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</si>
  <si>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</si>
  <si>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</si>
  <si>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</si>
  <si>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</si>
  <si>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ودائع القطاع الخاص 
 Private Sector Deposits</t>
  </si>
  <si>
    <t xml:space="preserve"> 2016/12/31</t>
  </si>
  <si>
    <t xml:space="preserve"> 2017/12/31</t>
  </si>
  <si>
    <t>CHAPTER XI</t>
  </si>
  <si>
    <t>جدول (85) (الوحدة : مليون ريال قطري)</t>
  </si>
  <si>
    <t>TABLE (85) (Unit : Million Q.R)</t>
  </si>
  <si>
    <t>جدول (86) (الوحدة : مليون ريال قطري)</t>
  </si>
  <si>
    <t>TABLE (86) (Unit : Million Q.R)</t>
  </si>
  <si>
    <t>جدول (87) (الوحدة : مليون ريال قطري)</t>
  </si>
  <si>
    <t>TABLE (87) (Unit : Million Q.R)</t>
  </si>
  <si>
    <t>جدول (88) (الوحدة : مليون ريال قطري)</t>
  </si>
  <si>
    <t>TABLE (88) (Unit : Million Q.R)</t>
  </si>
  <si>
    <t>جدول (89) (الوحدة : مليون ريال قطري)</t>
  </si>
  <si>
    <t>جدول (93) (الوحدة : الف ريال قطري)</t>
  </si>
  <si>
    <t>TABLE (93) (Unit : 000 Q.R)</t>
  </si>
  <si>
    <r>
      <rPr>
        <b/>
        <sz val="44"/>
        <rFont val="Calibri"/>
        <family val="2"/>
        <scheme val="minor"/>
      </rPr>
      <t xml:space="preserve"> </t>
    </r>
    <r>
      <rPr>
        <b/>
        <sz val="44"/>
        <rFont val="AGA Arabesque Desktop"/>
        <charset val="2"/>
      </rPr>
      <t>-=+</t>
    </r>
  </si>
  <si>
    <t xml:space="preserve">يبلغ عدد شركات التأمين العاملة في دولة قطر (16) شركة. </t>
  </si>
  <si>
    <t>There are (16) Insurance Companies working in Qatar .</t>
  </si>
  <si>
    <t xml:space="preserve">حصة دولة قطر لدى صندوق النقد العربي </t>
  </si>
  <si>
    <t>AMF Reserve Position</t>
  </si>
  <si>
    <t xml:space="preserve"> 2018/12/31</t>
  </si>
  <si>
    <t>2016/12/31</t>
  </si>
  <si>
    <t xml:space="preserve">                               Type
 Year  </t>
  </si>
  <si>
    <t xml:space="preserve">                              Type
 Year  </t>
  </si>
  <si>
    <t xml:space="preserve">                                Type
 Year  </t>
  </si>
  <si>
    <t>Graph (31) شكل</t>
  </si>
  <si>
    <t>Graph (30) شكل</t>
  </si>
  <si>
    <t>جدول (95)</t>
  </si>
  <si>
    <t>TABLE(95)</t>
  </si>
  <si>
    <t>Graph (29) شكل</t>
  </si>
  <si>
    <t>جدول (94) (الوحدة : الف ريال قطري)</t>
  </si>
  <si>
    <t>TABLE (94) (Unit : 000 Q.R)</t>
  </si>
  <si>
    <t>TABLE (89) (Unit : Million Q.R)</t>
  </si>
  <si>
    <t xml:space="preserve"> 2019/12/31</t>
  </si>
  <si>
    <t>2016- 2020</t>
  </si>
  <si>
    <t>2016 - 2020</t>
  </si>
  <si>
    <t>2020</t>
  </si>
  <si>
    <t>احصاءات البنـــوك</t>
  </si>
  <si>
    <r>
      <t>المجموع</t>
    </r>
    <r>
      <rPr>
        <b/>
        <sz val="12"/>
        <rFont val="Arial"/>
        <family val="2"/>
      </rPr>
      <t xml:space="preserve">
</t>
    </r>
    <r>
      <rPr>
        <b/>
        <sz val="8"/>
        <rFont val="Arial"/>
        <family val="2"/>
      </rPr>
      <t>Total</t>
    </r>
  </si>
  <si>
    <r>
      <t xml:space="preserve">مطلوبات أخرى
</t>
    </r>
    <r>
      <rPr>
        <sz val="8"/>
        <rFont val="Arial"/>
        <family val="2"/>
      </rPr>
      <t>Other Liabilities</t>
    </r>
  </si>
  <si>
    <r>
      <t xml:space="preserve"> مخصصات
</t>
    </r>
    <r>
      <rPr>
        <sz val="8"/>
        <rFont val="Arial"/>
        <family val="2"/>
      </rPr>
      <t>Provision</t>
    </r>
  </si>
  <si>
    <r>
      <t xml:space="preserve">حسابات رأس المال
</t>
    </r>
    <r>
      <rPr>
        <sz val="9"/>
        <rFont val="Arial"/>
        <family val="2"/>
      </rPr>
      <t>Capital 
Accounts</t>
    </r>
  </si>
  <si>
    <r>
      <t xml:space="preserve">المطلوبات الأجنبية
</t>
    </r>
    <r>
      <rPr>
        <sz val="8"/>
        <rFont val="Arial"/>
        <family val="2"/>
      </rPr>
      <t>Foreign Liabilities</t>
    </r>
  </si>
  <si>
    <r>
      <t xml:space="preserve">أوراق مالية مدينة
</t>
    </r>
    <r>
      <rPr>
        <sz val="8"/>
        <rFont val="Arial"/>
        <family val="2"/>
      </rPr>
      <t>Debt Securities</t>
    </r>
  </si>
  <si>
    <r>
      <t xml:space="preserve">أرصدة مصرف قطر المركزى
</t>
    </r>
    <r>
      <rPr>
        <sz val="8"/>
        <rFont val="Arial"/>
        <family val="2"/>
      </rPr>
      <t>Due to QCB</t>
    </r>
  </si>
  <si>
    <r>
      <t xml:space="preserve">أرصدة للبنوك فى قطر
</t>
    </r>
    <r>
      <rPr>
        <sz val="8"/>
        <rFont val="Arial"/>
        <family val="2"/>
      </rPr>
      <t>Due to Bankes in Qatar</t>
    </r>
  </si>
  <si>
    <r>
      <t xml:space="preserve">ودائع المقيمين
</t>
    </r>
    <r>
      <rPr>
        <sz val="8"/>
        <rFont val="Arial"/>
        <family val="2"/>
      </rPr>
      <t>Resident Deposits</t>
    </r>
  </si>
  <si>
    <r>
      <t>الموجودات الأخرى</t>
    </r>
    <r>
      <rPr>
        <b/>
        <sz val="11"/>
        <rFont val="Arial"/>
        <family val="2"/>
      </rPr>
      <t xml:space="preserve">
</t>
    </r>
    <r>
      <rPr>
        <sz val="8"/>
        <rFont val="Arial"/>
        <family val="2"/>
      </rPr>
      <t>Other Assets</t>
    </r>
  </si>
  <si>
    <r>
      <t>الموجودات الثابتة</t>
    </r>
    <r>
      <rPr>
        <b/>
        <sz val="11"/>
        <rFont val="Arial"/>
        <family val="2"/>
      </rPr>
      <t xml:space="preserve">
</t>
    </r>
    <r>
      <rPr>
        <sz val="8"/>
        <rFont val="Arial"/>
        <family val="2"/>
      </rPr>
      <t>Fixed Assets</t>
    </r>
  </si>
  <si>
    <r>
      <t xml:space="preserve">الاستثمارات المحلية
</t>
    </r>
    <r>
      <rPr>
        <sz val="8"/>
        <rFont val="Arial"/>
        <family val="2"/>
      </rPr>
      <t>Domestic Investments</t>
    </r>
  </si>
  <si>
    <r>
      <t xml:space="preserve">الائتمان 
المحلى
</t>
    </r>
    <r>
      <rPr>
        <sz val="8"/>
        <rFont val="Arial"/>
        <family val="2"/>
      </rPr>
      <t>Domestic
 Credit</t>
    </r>
    <r>
      <rPr>
        <b/>
        <sz val="11"/>
        <rFont val="Arial"/>
        <family val="2"/>
      </rPr>
      <t xml:space="preserve">
</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</si>
  <si>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</si>
  <si>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</si>
  <si>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</si>
  <si>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t xml:space="preserve">         Particulars
  Year  </t>
  </si>
  <si>
    <r>
      <t xml:space="preserve">المطلوبات </t>
    </r>
    <r>
      <rPr>
        <b/>
        <sz val="8"/>
        <rFont val="Arial"/>
        <family val="2"/>
      </rPr>
      <t>Liabilities</t>
    </r>
  </si>
  <si>
    <r>
      <t xml:space="preserve">الموجودات </t>
    </r>
    <r>
      <rPr>
        <b/>
        <sz val="8"/>
        <rFont val="Arial"/>
        <family val="2"/>
      </rPr>
      <t>Assets</t>
    </r>
  </si>
  <si>
    <t xml:space="preserve">                البيان
 السنة  </t>
  </si>
  <si>
    <t>TABLE (90) ( Unit : Million Q.R)</t>
  </si>
  <si>
    <t>جدول (90) (الوحدة : مليون ريال قطري)</t>
  </si>
  <si>
    <t>CONSOLIDATED BALANCE SHEET OF COMMERCIAL BANKS</t>
  </si>
  <si>
    <t>الميزانية الموحدة للبنوك التجارية</t>
  </si>
  <si>
    <t>2020 2016</t>
  </si>
  <si>
    <t>احصاءات التأمين</t>
  </si>
  <si>
    <t xml:space="preserve"> 2020/12/31</t>
  </si>
  <si>
    <t>200Q.R</t>
  </si>
  <si>
    <t>CURRENCY ISSUED</t>
  </si>
  <si>
    <t>جدول رقم (91)  القيمة ألف ريال قطري</t>
  </si>
  <si>
    <t>Table No. (91)     (Value QR. 000)</t>
  </si>
  <si>
    <t>Table No. (92)     (Value QR.)</t>
  </si>
  <si>
    <t>جدول رقم (92)  القيمة بالريال قطري</t>
  </si>
  <si>
    <t>جدول رقم (96)   القيمة ألف ريال قطري</t>
  </si>
  <si>
    <t>Table No. (96)    (Value QR. 000)</t>
  </si>
  <si>
    <t>جدول رقم (97)   القيمة بالريال قطري</t>
  </si>
  <si>
    <t>Table No. (97)    (Value QR.)</t>
  </si>
  <si>
    <t xml:space="preserve">                         Particulars
  Year  </t>
  </si>
  <si>
    <t xml:space="preserve">                              النوع
  السنة  </t>
  </si>
  <si>
    <t xml:space="preserve">                            البيان
    السنة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</si>
</sst>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0.0"/>
    <numFmt numFmtId="166" formatCode="0.0%"/>
    <numFmt numFmtId="167" formatCode="0_ "/>
  </numFmts>
  <fonts count="99">
    <font>
      <sz val="10"/>
      <name val="Arial"/>
      <charset val="178"/>
    </font>
    <font>
      <sz val="11"/>
      <color theme="1"/>
      <name val="Calibri"/>
      <family val="2"/>
      <charset val="178"/>
      <scheme val="minor"/>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Calibri"/>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0"/>
      <color rgb="FF0000FF"/>
      <name val="Arial Rounded MT Bold"/>
      <family val="2"/>
    </font>
    <font>
      <b/>
      <sz val="16"/>
      <color theme="1"/>
      <name val="Arial"/>
      <family val="2"/>
    </font>
    <font>
      <sz val="10"/>
      <color theme="1"/>
      <name val="Calibri"/>
      <family val="2"/>
      <scheme val="minor"/>
    </font>
    <font>
      <b/>
      <sz val="12"/>
      <name val="Courier New"/>
      <family val="3"/>
    </font>
    <font>
      <sz val="12"/>
      <name val="Courier New"/>
      <family val="3"/>
    </font>
    <font>
      <sz val="11"/>
      <color indexed="8"/>
      <name val="Calibri"/>
      <family val="2"/>
    </font>
    <font>
      <b/>
      <sz val="16"/>
      <color indexed="12"/>
      <name val="Arial"/>
      <family val="2"/>
    </font>
    <font>
      <sz val="10"/>
      <name val="Sakkal Majalla"/>
    </font>
    <font>
      <b/>
      <sz val="12"/>
      <name val="Sakkal Majalla"/>
    </font>
    <font>
      <b/>
      <sz val="44"/>
      <name val="AGA Arabesque Desktop"/>
      <charset val="2"/>
    </font>
    <font>
      <b/>
      <sz val="44"/>
      <name val="Calibri"/>
      <family val="2"/>
      <scheme val="minor"/>
    </font>
    <font>
      <b/>
      <sz val="48"/>
      <name val="AGA Arabesque Desktop"/>
      <charset val="2"/>
    </font>
    <font>
      <b/>
      <sz val="24"/>
      <name val="Arial"/>
      <family val="2"/>
    </font>
    <font>
      <b/>
      <sz val="14"/>
      <name val="Arial Black"/>
      <family val="2"/>
    </font>
    <font>
      <b/>
      <sz val="28"/>
      <name val="Sultan bold"/>
      <charset val="178"/>
    </font>
    <font>
      <b/>
      <sz val="18"/>
      <name val="Bernard MT Condensed"/>
      <family val="1"/>
    </font>
    <font>
      <b/>
      <sz val="24"/>
      <name val="Bernard MT Condensed"/>
      <family val="1"/>
    </font>
    <font>
      <b/>
      <sz val="16"/>
      <name val="Sultan bold"/>
      <charset val="178"/>
    </font>
    <font>
      <b/>
      <sz val="12"/>
      <name val="Arial Black"/>
      <family val="2"/>
    </font>
    <font>
      <sz val="10"/>
      <name val="Arial"/>
    </font>
    <font>
      <sz val="10"/>
      <name val="Simplified Arabic"/>
      <family val="1"/>
    </font>
    <font>
      <sz val="11"/>
      <color indexed="8"/>
      <name val="Calibri"/>
      <family val="2"/>
      <charset val="178"/>
    </font>
    <font>
      <sz val="6"/>
      <name val="Tms Rmn"/>
    </font>
    <font>
      <sz val="6.15"/>
      <name val="Arial"/>
      <family val="2"/>
    </font>
    <font>
      <b/>
      <sz val="10"/>
      <name val="Arabic Transparent"/>
      <charset val="178"/>
    </font>
    <font>
      <sz val="10"/>
      <name val="Times New Roman"/>
      <family val="1"/>
    </font>
    <font>
      <b/>
      <sz val="6.15"/>
      <name val="Arial"/>
      <family val="2"/>
    </font>
    <font>
      <sz val="11"/>
      <color indexed="10"/>
      <name val="Arial"/>
      <family val="2"/>
    </font>
    <font>
      <b/>
      <sz val="11"/>
      <color indexed="8"/>
      <name val="Arial"/>
      <family val="2"/>
    </font>
    <font>
      <b/>
      <sz val="11"/>
      <color indexed="9"/>
      <name val="Arial"/>
      <family val="2"/>
    </font>
    <font>
      <sz val="11"/>
      <color indexed="9"/>
      <name val="Arial"/>
      <family val="2"/>
    </font>
    <font>
      <b/>
      <sz val="11"/>
      <name val="Arial (Arabic)"/>
      <family val="2"/>
      <charset val="178"/>
    </font>
    <font>
      <sz val="11"/>
      <color theme="0"/>
      <name val="Calibri"/>
      <family val="2"/>
      <scheme val="minor"/>
    </font>
    <font>
      <sz val="11"/>
      <color rgb="FF9C0006"/>
      <name val="Arial"/>
      <family val="2"/>
    </font>
    <font>
      <b/>
      <sz val="11"/>
      <color rgb="FFFA7D00"/>
      <name val="Arial"/>
      <family val="2"/>
    </font>
    <font>
      <sz val="11"/>
      <color indexed="8"/>
      <name val="Calibri"/>
      <family val="2"/>
      <scheme val="minor"/>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11"/>
      <color rgb="FF3F3F76"/>
      <name val="Arial"/>
      <family val="2"/>
    </font>
    <font>
      <sz val="11"/>
      <color rgb="FFFA7D00"/>
      <name val="Arial"/>
      <family val="2"/>
    </font>
    <font>
      <sz val="11"/>
      <color rgb="FF9C6500"/>
      <name val="Arial"/>
      <family val="2"/>
    </font>
    <font>
      <sz val="10"/>
      <color rgb="FF000000"/>
      <name val="Lucida Sans Unicode"/>
      <family val="2"/>
    </font>
    <font>
      <sz val="11"/>
      <color theme="1"/>
      <name val="Calibri"/>
      <family val="2"/>
    </font>
    <font>
      <b/>
      <sz val="11"/>
      <color rgb="FF3F3F3F"/>
      <name val="Arial"/>
      <family val="2"/>
    </font>
    <font>
      <b/>
      <sz val="18"/>
      <color theme="3"/>
      <name val="Times New Roman"/>
      <family val="1"/>
    </font>
    <font>
      <b/>
      <sz val="11"/>
      <color theme="1"/>
      <name val="Calibri"/>
      <family val="2"/>
      <scheme val="minor"/>
    </font>
    <font>
      <b/>
      <sz val="11"/>
      <color theme="1"/>
      <name val="Calibri"/>
      <family val="2"/>
      <charset val="178"/>
      <scheme val="minor"/>
    </font>
    <font>
      <b/>
      <sz val="10"/>
      <name val="Arial Unicode MS"/>
      <family val="2"/>
    </font>
    <font>
      <b/>
      <sz val="8"/>
      <name val="Courier New"/>
      <family val="3"/>
    </font>
    <font>
      <sz val="10"/>
      <name val="Arial"/>
      <charset val="178"/>
    </font>
  </fonts>
  <fills count="5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patternFill>
    </fill>
    <fill>
      <patternFill patternType="solid">
        <fgColor indexed="26"/>
        <bgColor indexed="64"/>
      </patternFill>
    </fill>
    <fill>
      <patternFill patternType="solid">
        <fgColor theme="8" tint="0.79992065187536243"/>
        <bgColor indexed="64"/>
      </patternFill>
    </fill>
    <fill>
      <patternFill patternType="solid">
        <fgColor theme="8" tint="0.79995117038483843"/>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theme="4" tint="0.59993285927915285"/>
        <bgColor indexed="64"/>
      </patternFill>
    </fill>
    <fill>
      <patternFill patternType="solid">
        <fgColor theme="4" tint="0.59996337778862885"/>
        <bgColor indexed="64"/>
      </patternFill>
    </fill>
    <fill>
      <patternFill patternType="solid">
        <fgColor theme="5" tint="0.59993285927915285"/>
        <bgColor indexed="64"/>
      </patternFill>
    </fill>
    <fill>
      <patternFill patternType="solid">
        <fgColor theme="5" tint="0.59996337778862885"/>
        <bgColor indexed="64"/>
      </patternFill>
    </fill>
    <fill>
      <patternFill patternType="solid">
        <fgColor theme="7" tint="0.59993285927915285"/>
        <bgColor indexed="64"/>
      </patternFill>
    </fill>
    <fill>
      <patternFill patternType="solid">
        <fgColor theme="7" tint="0.59996337778862885"/>
        <bgColor indexed="64"/>
      </patternFill>
    </fill>
    <fill>
      <patternFill patternType="solid">
        <fgColor theme="8" tint="0.59993285927915285"/>
        <bgColor indexed="64"/>
      </patternFill>
    </fill>
    <fill>
      <patternFill patternType="solid">
        <fgColor theme="8" tint="0.59996337778862885"/>
        <bgColor indexed="64"/>
      </patternFill>
    </fill>
    <fill>
      <patternFill patternType="solid">
        <fgColor theme="9" tint="0.599932859279152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patternFill>
    </fill>
    <fill>
      <patternFill patternType="solid">
        <fgColor rgb="FFEAEAEA"/>
        <bgColor indexed="64"/>
      </patternFill>
    </fill>
  </fills>
  <borders count="7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right/>
      <top/>
      <bottom style="thick">
        <color theme="0"/>
      </bottom>
      <diagonal/>
    </border>
    <border diagonalDown="1">
      <left style="thick">
        <color theme="0"/>
      </left>
      <right/>
      <top/>
      <bottom/>
      <diagonal style="thick">
        <color theme="0"/>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0"/>
      </left>
      <right style="hair">
        <color indexed="0"/>
      </right>
      <top style="hair">
        <color indexed="0"/>
      </top>
      <bottom style="hair">
        <color indexed="0"/>
      </bottom>
      <diagonal/>
    </border>
    <border>
      <left style="thin">
        <color indexed="64"/>
      </left>
      <right style="thin">
        <color indexed="64"/>
      </right>
      <top style="thin">
        <color indexed="64"/>
      </top>
      <bottom style="thin">
        <color indexed="64"/>
      </bottom>
      <diagonal/>
    </border>
    <border>
      <left/>
      <right/>
      <top/>
      <bottom style="thick">
        <color theme="4" tint="0.49992370372631001"/>
      </bottom>
      <diagonal/>
    </border>
    <border>
      <left/>
      <right/>
      <top/>
      <bottom style="thick">
        <color theme="4" tint="0.499954222235786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style="thin">
        <color theme="1"/>
      </top>
      <bottom style="thin">
        <color indexed="64"/>
      </bottom>
      <diagonal/>
    </border>
  </borders>
  <cellStyleXfs count="250">
    <xf numFmtId="0" fontId="0" fillId="0" borderId="0"/>
    <xf numFmtId="0" fontId="18" fillId="0" borderId="0" applyAlignment="0">
      <alignment horizontal="centerContinuous" vertical="center"/>
    </xf>
    <xf numFmtId="0" fontId="19" fillId="0" borderId="0" applyAlignment="0">
      <alignment horizontal="centerContinuous" vertical="center"/>
    </xf>
    <xf numFmtId="0" fontId="5" fillId="2" borderId="1">
      <alignment horizontal="right" vertical="center" wrapText="1"/>
    </xf>
    <xf numFmtId="1" fontId="16" fillId="2" borderId="2">
      <alignment horizontal="left" vertical="center" wrapText="1"/>
    </xf>
    <xf numFmtId="1" fontId="9" fillId="2" borderId="3">
      <alignment horizontal="center" vertical="center"/>
    </xf>
    <xf numFmtId="0" fontId="6" fillId="2" borderId="3">
      <alignment horizontal="center" vertical="center" wrapText="1"/>
    </xf>
    <xf numFmtId="0" fontId="20" fillId="2" borderId="3">
      <alignment horizontal="center" vertical="center" wrapText="1"/>
    </xf>
    <xf numFmtId="0" fontId="15" fillId="0" borderId="0" applyNumberFormat="0" applyFill="0" applyBorder="0" applyAlignment="0" applyProtection="0">
      <alignment vertical="top"/>
      <protection locked="0"/>
    </xf>
    <xf numFmtId="0" fontId="3" fillId="0" borderId="0">
      <alignment horizontal="center" vertical="center" readingOrder="2"/>
    </xf>
    <xf numFmtId="0" fontId="10" fillId="0" borderId="0">
      <alignment horizontal="left" vertical="center"/>
    </xf>
    <xf numFmtId="0" fontId="3" fillId="0" borderId="0"/>
    <xf numFmtId="0" fontId="39" fillId="0" borderId="0"/>
    <xf numFmtId="0" fontId="3" fillId="0" borderId="0"/>
    <xf numFmtId="0" fontId="3" fillId="0" borderId="0"/>
    <xf numFmtId="0" fontId="3" fillId="0" borderId="0"/>
    <xf numFmtId="0" fontId="12" fillId="0" borderId="0"/>
    <xf numFmtId="0" fontId="39" fillId="0" borderId="0"/>
    <xf numFmtId="0" fontId="38" fillId="0" borderId="0"/>
    <xf numFmtId="0" fontId="3" fillId="0" borderId="0"/>
    <xf numFmtId="0" fontId="3" fillId="0" borderId="0"/>
    <xf numFmtId="0" fontId="21" fillId="0" borderId="0">
      <alignment horizontal="right" vertical="center"/>
    </xf>
    <xf numFmtId="0" fontId="22" fillId="0" borderId="0">
      <alignment horizontal="left" vertical="center"/>
    </xf>
    <xf numFmtId="9" fontId="3" fillId="0" borderId="0" applyFont="0" applyFill="0" applyBorder="0" applyAlignment="0" applyProtection="0"/>
    <xf numFmtId="9" fontId="3" fillId="0" borderId="0" applyFont="0" applyFill="0" applyBorder="0" applyAlignment="0" applyProtection="0"/>
    <xf numFmtId="0" fontId="5" fillId="0" borderId="0">
      <alignment horizontal="right" vertical="center"/>
    </xf>
    <xf numFmtId="0" fontId="3" fillId="0" borderId="0">
      <alignment horizontal="left" vertical="center"/>
    </xf>
    <xf numFmtId="0" fontId="14" fillId="2" borderId="3" applyAlignment="0">
      <alignment horizontal="center" vertical="center"/>
    </xf>
    <xf numFmtId="0" fontId="21" fillId="0" borderId="4">
      <alignment horizontal="right" vertical="center" indent="1"/>
    </xf>
    <xf numFmtId="0" fontId="5" fillId="2" borderId="4">
      <alignment horizontal="right" vertical="center" wrapText="1" indent="1" readingOrder="2"/>
    </xf>
    <xf numFmtId="0" fontId="4" fillId="0" borderId="4">
      <alignment horizontal="right" vertical="center" indent="1"/>
    </xf>
    <xf numFmtId="0" fontId="4" fillId="2" borderId="4">
      <alignment horizontal="left" vertical="center" wrapText="1" indent="1"/>
    </xf>
    <xf numFmtId="0" fontId="4" fillId="0" borderId="5">
      <alignment horizontal="left" vertical="center"/>
    </xf>
    <xf numFmtId="0" fontId="4" fillId="0" borderId="6">
      <alignment horizontal="left" vertical="center"/>
    </xf>
    <xf numFmtId="0" fontId="47" fillId="0" borderId="0"/>
    <xf numFmtId="0" fontId="3" fillId="0" borderId="0"/>
    <xf numFmtId="0" fontId="50" fillId="0" borderId="0"/>
    <xf numFmtId="0" fontId="3" fillId="0" borderId="0"/>
    <xf numFmtId="0" fontId="64" fillId="0" borderId="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1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36" borderId="0" applyNumberFormat="0" applyBorder="0" applyAlignment="0" applyProtection="0"/>
    <xf numFmtId="0" fontId="75" fillId="17"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7" fillId="41"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8" fillId="43" borderId="0" applyNumberFormat="0" applyBorder="0" applyAlignment="0" applyProtection="0"/>
    <xf numFmtId="0" fontId="79" fillId="44" borderId="61" applyNumberFormat="0" applyAlignment="0" applyProtection="0"/>
    <xf numFmtId="0" fontId="74" fillId="45" borderId="64" applyNumberFormat="0" applyAlignment="0" applyProtection="0"/>
    <xf numFmtId="164" fontId="50"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80" fillId="0" borderId="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0" fontId="6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0" fontId="81" fillId="0" borderId="0" applyNumberFormat="0" applyFill="0" applyBorder="0" applyAlignment="0" applyProtection="0"/>
    <xf numFmtId="0" fontId="82" fillId="46" borderId="0" applyNumberFormat="0" applyBorder="0" applyAlignment="0" applyProtection="0"/>
    <xf numFmtId="0" fontId="18" fillId="0" borderId="0" applyAlignment="0">
      <alignment horizontal="centerContinuous" vertical="center"/>
    </xf>
    <xf numFmtId="0" fontId="18" fillId="0" borderId="0" applyAlignment="0">
      <alignment horizontal="centerContinuous" vertical="center"/>
    </xf>
    <xf numFmtId="0" fontId="19" fillId="0" borderId="0" applyAlignment="0">
      <alignment horizontal="centerContinuous" vertical="center"/>
    </xf>
    <xf numFmtId="0" fontId="19" fillId="0" borderId="0" applyAlignment="0">
      <alignment horizontal="centerContinuous" vertical="center"/>
    </xf>
    <xf numFmtId="0" fontId="5" fillId="2" borderId="1">
      <alignment horizontal="right" vertical="center" wrapText="1"/>
    </xf>
    <xf numFmtId="0" fontId="5" fillId="2" borderId="1">
      <alignment horizontal="right" vertical="center" wrapText="1"/>
    </xf>
    <xf numFmtId="0" fontId="17" fillId="2" borderId="3">
      <alignment horizontal="center" vertical="center" wrapText="1"/>
    </xf>
    <xf numFmtId="0" fontId="67" fillId="0" borderId="0" applyNumberFormat="0" applyFill="0" applyBorder="0" applyProtection="0"/>
    <xf numFmtId="0" fontId="83" fillId="0" borderId="59" applyNumberFormat="0" applyFill="0" applyAlignment="0" applyProtection="0"/>
    <xf numFmtId="0" fontId="84" fillId="0" borderId="67" applyNumberFormat="0" applyFill="0" applyAlignment="0" applyProtection="0"/>
    <xf numFmtId="0" fontId="84" fillId="0" borderId="68" applyNumberFormat="0" applyFill="0" applyAlignment="0" applyProtection="0"/>
    <xf numFmtId="0" fontId="85" fillId="0" borderId="60"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14" borderId="61" applyNumberFormat="0" applyAlignment="0" applyProtection="0"/>
    <xf numFmtId="0" fontId="88" fillId="0" borderId="63" applyNumberFormat="0" applyFill="0" applyAlignment="0" applyProtection="0"/>
    <xf numFmtId="0" fontId="68" fillId="0" borderId="65" applyNumberFormat="0" applyFill="0" applyProtection="0">
      <alignment horizontal="left" vertical="top" wrapText="1"/>
    </xf>
    <xf numFmtId="0" fontId="69" fillId="18" borderId="66" applyNumberFormat="0">
      <alignment horizontal="right"/>
      <protection locked="0"/>
    </xf>
    <xf numFmtId="0" fontId="89" fillId="47" borderId="0" applyNumberFormat="0" applyBorder="0" applyAlignment="0" applyProtection="0"/>
    <xf numFmtId="0" fontId="3"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39" fillId="0" borderId="0"/>
    <xf numFmtId="0" fontId="39" fillId="0" borderId="0"/>
    <xf numFmtId="0" fontId="50" fillId="0" borderId="0"/>
    <xf numFmtId="0" fontId="50" fillId="0" borderId="0"/>
    <xf numFmtId="0" fontId="80" fillId="0" borderId="0"/>
    <xf numFmtId="0" fontId="39" fillId="0" borderId="0"/>
    <xf numFmtId="0" fontId="50" fillId="0" borderId="0"/>
    <xf numFmtId="0" fontId="39" fillId="0" borderId="0"/>
    <xf numFmtId="0" fontId="50" fillId="0" borderId="0"/>
    <xf numFmtId="0" fontId="90" fillId="0" borderId="0"/>
    <xf numFmtId="0" fontId="90" fillId="0" borderId="0"/>
    <xf numFmtId="0" fontId="50" fillId="0" borderId="0"/>
    <xf numFmtId="0" fontId="50" fillId="0" borderId="0"/>
    <xf numFmtId="0" fontId="3" fillId="0" borderId="0"/>
    <xf numFmtId="0" fontId="91" fillId="0" borderId="0"/>
    <xf numFmtId="0" fontId="39" fillId="0" borderId="0"/>
    <xf numFmtId="0" fontId="39"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50" fillId="0" borderId="0"/>
    <xf numFmtId="0" fontId="50" fillId="0" borderId="0"/>
    <xf numFmtId="0" fontId="39" fillId="0" borderId="0"/>
    <xf numFmtId="0" fontId="3" fillId="0" borderId="0"/>
    <xf numFmtId="0" fontId="3" fillId="0" borderId="0"/>
    <xf numFmtId="0" fontId="1" fillId="0" borderId="0"/>
    <xf numFmtId="0" fontId="39" fillId="0" borderId="0"/>
    <xf numFmtId="0" fontId="39" fillId="0" borderId="0"/>
    <xf numFmtId="0" fontId="91" fillId="0" borderId="0"/>
    <xf numFmtId="0" fontId="50" fillId="0" borderId="0"/>
    <xf numFmtId="0" fontId="50" fillId="0" borderId="0"/>
    <xf numFmtId="0" fontId="3" fillId="0" borderId="0"/>
    <xf numFmtId="0" fontId="3" fillId="0" borderId="0"/>
    <xf numFmtId="0" fontId="91" fillId="0" borderId="0"/>
    <xf numFmtId="0" fontId="91" fillId="0" borderId="0"/>
    <xf numFmtId="0" fontId="50" fillId="0" borderId="0"/>
    <xf numFmtId="0" fontId="70" fillId="0" borderId="0"/>
    <xf numFmtId="0" fontId="50" fillId="0" borderId="0"/>
    <xf numFmtId="0" fontId="3" fillId="0" borderId="0"/>
    <xf numFmtId="0" fontId="91" fillId="0" borderId="0"/>
    <xf numFmtId="0" fontId="50" fillId="0" borderId="0"/>
    <xf numFmtId="0" fontId="50" fillId="0" borderId="0"/>
    <xf numFmtId="0" fontId="1" fillId="0" borderId="0"/>
    <xf numFmtId="0" fontId="39" fillId="0" borderId="0"/>
    <xf numFmtId="0" fontId="3" fillId="0" borderId="0"/>
    <xf numFmtId="0" fontId="80" fillId="0" borderId="0"/>
    <xf numFmtId="0" fontId="3" fillId="0" borderId="0"/>
    <xf numFmtId="0" fontId="50" fillId="0" borderId="0"/>
    <xf numFmtId="0" fontId="50" fillId="0" borderId="0"/>
    <xf numFmtId="0" fontId="39" fillId="0" borderId="0"/>
    <xf numFmtId="0" fontId="3" fillId="0" borderId="0"/>
    <xf numFmtId="0" fontId="39" fillId="0" borderId="0"/>
    <xf numFmtId="0" fontId="80" fillId="0" borderId="0"/>
    <xf numFmtId="0" fontId="4" fillId="0" borderId="0"/>
    <xf numFmtId="0" fontId="3" fillId="0" borderId="0"/>
    <xf numFmtId="0" fontId="50" fillId="0" borderId="0"/>
    <xf numFmtId="0" fontId="50" fillId="0" borderId="0"/>
    <xf numFmtId="0" fontId="4" fillId="0" borderId="0"/>
    <xf numFmtId="0" fontId="3" fillId="0" borderId="0"/>
    <xf numFmtId="0" fontId="3" fillId="0" borderId="0"/>
    <xf numFmtId="0" fontId="50" fillId="0" borderId="0"/>
    <xf numFmtId="0" fontId="50" fillId="0" borderId="0"/>
    <xf numFmtId="0" fontId="3" fillId="0" borderId="0"/>
    <xf numFmtId="0" fontId="39" fillId="0" borderId="0"/>
    <xf numFmtId="0" fontId="39" fillId="0" borderId="0"/>
    <xf numFmtId="0" fontId="3" fillId="0" borderId="0"/>
    <xf numFmtId="0" fontId="3" fillId="0" borderId="0"/>
    <xf numFmtId="0" fontId="39" fillId="0" borderId="0"/>
    <xf numFmtId="0" fontId="3" fillId="0" borderId="0"/>
    <xf numFmtId="0" fontId="50" fillId="0" borderId="0"/>
    <xf numFmtId="0" fontId="3" fillId="0" borderId="0"/>
    <xf numFmtId="0" fontId="3" fillId="0" borderId="0"/>
    <xf numFmtId="0" fontId="50" fillId="0" borderId="0"/>
    <xf numFmtId="0" fontId="39" fillId="0" borderId="0"/>
    <xf numFmtId="0" fontId="3" fillId="0" borderId="0"/>
    <xf numFmtId="0" fontId="3" fillId="0" borderId="0"/>
    <xf numFmtId="0" fontId="50" fillId="0" borderId="0"/>
    <xf numFmtId="0" fontId="3" fillId="0" borderId="0"/>
    <xf numFmtId="0" fontId="50" fillId="0" borderId="0"/>
    <xf numFmtId="0" fontId="3" fillId="0" borderId="0"/>
    <xf numFmtId="0" fontId="22" fillId="0" borderId="0">
      <alignment horizontal="left" vertical="center"/>
    </xf>
    <xf numFmtId="0" fontId="1" fillId="48" borderId="69" applyNumberFormat="0" applyFont="0" applyAlignment="0" applyProtection="0"/>
    <xf numFmtId="0" fontId="3" fillId="19" borderId="69" applyNumberFormat="0" applyFont="0" applyAlignment="0" applyProtection="0"/>
    <xf numFmtId="0" fontId="92" fillId="44" borderId="62"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49" fontId="68" fillId="0" borderId="0" applyFill="0" applyBorder="0" applyProtection="0">
      <alignment horizontal="left" vertical="top"/>
    </xf>
    <xf numFmtId="49" fontId="2" fillId="0" borderId="0" applyFill="0" applyBorder="0" applyProtection="0">
      <alignment horizontal="left"/>
    </xf>
    <xf numFmtId="0" fontId="71" fillId="0" borderId="0" applyNumberFormat="0" applyFill="0" applyBorder="0" applyProtection="0"/>
    <xf numFmtId="49" fontId="71" fillId="0" borderId="65" applyFill="0" applyProtection="0">
      <alignment horizontal="center"/>
    </xf>
    <xf numFmtId="0" fontId="71" fillId="0" borderId="0" applyNumberFormat="0" applyFill="0" applyBorder="0" applyProtection="0">
      <alignment horizontal="left"/>
    </xf>
    <xf numFmtId="0" fontId="68" fillId="49" borderId="65" applyNumberFormat="0" applyAlignment="0" applyProtection="0"/>
    <xf numFmtId="3" fontId="68" fillId="49" borderId="65">
      <alignment horizontal="right"/>
      <protection locked="0"/>
    </xf>
    <xf numFmtId="0" fontId="68" fillId="0" borderId="65" applyNumberFormat="0" applyFill="0" applyAlignment="0" applyProtection="0"/>
    <xf numFmtId="3" fontId="68" fillId="0" borderId="65" applyFill="0" applyProtection="0">
      <alignment horizontal="right"/>
    </xf>
    <xf numFmtId="0" fontId="3" fillId="0" borderId="0"/>
    <xf numFmtId="0" fontId="5" fillId="0" borderId="0">
      <alignment horizontal="right" vertical="center"/>
    </xf>
    <xf numFmtId="0" fontId="5" fillId="0" borderId="0">
      <alignment horizontal="right" vertical="center"/>
    </xf>
    <xf numFmtId="0" fontId="3" fillId="0" borderId="0">
      <alignment horizontal="left" vertical="center"/>
    </xf>
    <xf numFmtId="0" fontId="3" fillId="0" borderId="0">
      <alignment horizontal="left" vertical="center"/>
    </xf>
    <xf numFmtId="0" fontId="93" fillId="0" borderId="0" applyNumberFormat="0" applyFill="0" applyBorder="0" applyAlignment="0" applyProtection="0"/>
    <xf numFmtId="0" fontId="94" fillId="0" borderId="70" applyNumberFormat="0" applyFill="0" applyAlignment="0" applyProtection="0"/>
    <xf numFmtId="0" fontId="14" fillId="2" borderId="3" applyAlignment="0">
      <alignment horizontal="center" vertical="center"/>
    </xf>
    <xf numFmtId="0" fontId="95" fillId="0" borderId="70" applyNumberFormat="0" applyFill="0" applyAlignment="0" applyProtection="0"/>
    <xf numFmtId="0" fontId="73" fillId="0" borderId="70" applyNumberFormat="0" applyFill="0" applyAlignment="0" applyProtection="0"/>
    <xf numFmtId="0" fontId="5" fillId="2" borderId="4">
      <alignment horizontal="right" vertical="center" wrapText="1" indent="1" readingOrder="2"/>
    </xf>
    <xf numFmtId="0" fontId="5" fillId="2" borderId="4">
      <alignment horizontal="right" vertical="center" wrapText="1" indent="1" readingOrder="2"/>
    </xf>
    <xf numFmtId="0" fontId="72" fillId="0" borderId="0" applyNumberFormat="0" applyFill="0" applyBorder="0" applyAlignment="0" applyProtection="0"/>
    <xf numFmtId="0" fontId="76" fillId="0" borderId="66">
      <alignment horizontal="right" vertical="center" wrapText="1" readingOrder="2"/>
    </xf>
    <xf numFmtId="0" fontId="76" fillId="0" borderId="66">
      <alignment horizontal="right" vertical="center" wrapText="1" readingOrder="2"/>
    </xf>
    <xf numFmtId="0" fontId="76" fillId="0" borderId="66">
      <alignment horizontal="right" vertical="center" wrapText="1" readingOrder="2"/>
    </xf>
    <xf numFmtId="0" fontId="76" fillId="0" borderId="66">
      <alignment horizontal="right" vertical="center" wrapText="1" readingOrder="2"/>
    </xf>
    <xf numFmtId="0" fontId="65" fillId="0" borderId="0"/>
    <xf numFmtId="0" fontId="98" fillId="0" borderId="0"/>
  </cellStyleXfs>
  <cellXfs count="514">
    <xf numFmtId="0" fontId="0" fillId="0" borderId="0" xfId="0"/>
    <xf numFmtId="0" fontId="3" fillId="0" borderId="0" xfId="0" applyFont="1" applyAlignment="1">
      <alignment horizontal="justify"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Alignment="1">
      <alignment horizontal="centerContinuous"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vertical="center"/>
    </xf>
    <xf numFmtId="0" fontId="9" fillId="0" borderId="0" xfId="0" applyFont="1" applyAlignment="1">
      <alignment horizontal="left" vertical="center" readingOrder="2"/>
    </xf>
    <xf numFmtId="0" fontId="3" fillId="0" borderId="0" xfId="0" applyFont="1" applyAlignment="1">
      <alignment horizontal="centerContinuous" vertical="center"/>
    </xf>
    <xf numFmtId="0" fontId="9" fillId="0" borderId="0" xfId="0" applyFont="1" applyBorder="1" applyAlignment="1">
      <alignment horizontal="left" vertical="center" readingOrder="2"/>
    </xf>
    <xf numFmtId="49" fontId="9" fillId="0" borderId="0" xfId="0" applyNumberFormat="1" applyFont="1" applyBorder="1" applyAlignment="1">
      <alignment horizontal="center" vertical="center" wrapText="1" readingOrder="2"/>
    </xf>
    <xf numFmtId="0" fontId="7" fillId="0" borderId="0" xfId="0" applyFont="1" applyBorder="1" applyAlignment="1">
      <alignment horizontal="center" vertical="center"/>
    </xf>
    <xf numFmtId="1" fontId="13" fillId="0" borderId="0" xfId="0" applyNumberFormat="1" applyFont="1" applyBorder="1" applyAlignment="1">
      <alignment horizontal="center" vertical="center"/>
    </xf>
    <xf numFmtId="49" fontId="12" fillId="0" borderId="0" xfId="0" applyNumberFormat="1" applyFont="1" applyBorder="1" applyAlignment="1">
      <alignment horizontal="centerContinuous" vertical="center" wrapText="1"/>
    </xf>
    <xf numFmtId="0" fontId="8" fillId="0" borderId="0" xfId="0" applyFont="1" applyBorder="1" applyAlignment="1">
      <alignment horizontal="centerContinuous" vertical="center"/>
    </xf>
    <xf numFmtId="0" fontId="2" fillId="0" borderId="0" xfId="0" applyFont="1" applyBorder="1" applyAlignment="1">
      <alignment vertical="center" readingOrder="2"/>
    </xf>
    <xf numFmtId="0" fontId="0" fillId="0" borderId="0" xfId="0" applyBorder="1" applyAlignment="1">
      <alignment horizontal="center" vertical="center"/>
    </xf>
    <xf numFmtId="0" fontId="5" fillId="0" borderId="0" xfId="25" applyFont="1">
      <alignment horizontal="right" vertical="center"/>
    </xf>
    <xf numFmtId="0" fontId="4" fillId="0" borderId="0" xfId="33" applyBorder="1">
      <alignment horizontal="left" vertical="center"/>
    </xf>
    <xf numFmtId="0" fontId="4" fillId="0" borderId="0" xfId="30" applyBorder="1">
      <alignment horizontal="right" vertical="center" indent="1"/>
    </xf>
    <xf numFmtId="0" fontId="21" fillId="0" borderId="0" xfId="28" applyBorder="1">
      <alignment horizontal="right" vertical="center" indent="1"/>
    </xf>
    <xf numFmtId="0" fontId="3" fillId="0" borderId="0" xfId="13"/>
    <xf numFmtId="0" fontId="3" fillId="0" borderId="0" xfId="13" applyAlignment="1">
      <alignment vertical="center"/>
    </xf>
    <xf numFmtId="0" fontId="3" fillId="0" borderId="0" xfId="13" applyAlignment="1">
      <alignment horizontal="center" vertical="center"/>
    </xf>
    <xf numFmtId="0" fontId="24" fillId="0" borderId="0" xfId="0" applyFont="1"/>
    <xf numFmtId="0" fontId="25" fillId="0" borderId="0" xfId="13" applyFont="1" applyAlignment="1">
      <alignment vertical="center" wrapText="1" readingOrder="1"/>
    </xf>
    <xf numFmtId="0" fontId="27" fillId="0" borderId="0" xfId="13" applyFont="1" applyAlignment="1">
      <alignment vertical="center"/>
    </xf>
    <xf numFmtId="0" fontId="12" fillId="0" borderId="0" xfId="0" applyFont="1" applyAlignment="1">
      <alignment horizontal="centerContinuous"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2" applyFont="1" applyAlignment="1">
      <alignment horizontal="centerContinuous" vertical="center"/>
    </xf>
    <xf numFmtId="0" fontId="5" fillId="0" borderId="0" xfId="2" applyFont="1" applyAlignment="1">
      <alignment vertical="center"/>
    </xf>
    <xf numFmtId="0" fontId="3" fillId="0" borderId="0" xfId="0" applyFont="1" applyBorder="1" applyAlignment="1">
      <alignment vertical="center"/>
    </xf>
    <xf numFmtId="0" fontId="40" fillId="0" borderId="0" xfId="0" applyFont="1" applyAlignment="1">
      <alignment horizontal="justify" vertical="center"/>
    </xf>
    <xf numFmtId="0" fontId="41" fillId="0" borderId="0" xfId="13" applyFont="1" applyAlignment="1">
      <alignment horizontal="center" vertical="top" wrapText="1"/>
    </xf>
    <xf numFmtId="0" fontId="42" fillId="0" borderId="0" xfId="13" applyFont="1" applyAlignment="1">
      <alignment vertical="center"/>
    </xf>
    <xf numFmtId="0" fontId="43" fillId="0" borderId="0" xfId="13" applyFont="1" applyAlignment="1">
      <alignment horizontal="center" vertical="center" wrapText="1"/>
    </xf>
    <xf numFmtId="0" fontId="44" fillId="0" borderId="0" xfId="13" applyFont="1" applyAlignment="1">
      <alignment horizontal="center" vertical="center" wrapText="1"/>
    </xf>
    <xf numFmtId="0" fontId="2" fillId="0" borderId="0" xfId="26" applyFont="1">
      <alignment horizontal="left" vertical="center"/>
    </xf>
    <xf numFmtId="165" fontId="3" fillId="5" borderId="9" xfId="0" applyNumberFormat="1" applyFont="1" applyFill="1" applyBorder="1" applyAlignment="1">
      <alignment horizontal="right" vertical="center" indent="1"/>
    </xf>
    <xf numFmtId="165" fontId="3" fillId="6" borderId="9" xfId="0" applyNumberFormat="1" applyFont="1" applyFill="1" applyBorder="1" applyAlignment="1">
      <alignment horizontal="right" vertical="center" indent="1"/>
    </xf>
    <xf numFmtId="0" fontId="3" fillId="5" borderId="10" xfId="30" applyFont="1" applyFill="1" applyBorder="1">
      <alignment horizontal="right" vertical="center" indent="1"/>
    </xf>
    <xf numFmtId="165" fontId="3" fillId="5" borderId="11" xfId="0" applyNumberFormat="1" applyFont="1" applyFill="1" applyBorder="1" applyAlignment="1">
      <alignment horizontal="right" vertical="center" indent="1"/>
    </xf>
    <xf numFmtId="0" fontId="32"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1" applyFont="1" applyAlignment="1">
      <alignment horizontal="centerContinuous" vertical="center" readingOrder="2"/>
    </xf>
    <xf numFmtId="0" fontId="31" fillId="0" borderId="0" xfId="1" applyFont="1" applyAlignment="1">
      <alignment horizontal="centerContinuous" vertical="center"/>
    </xf>
    <xf numFmtId="0" fontId="12" fillId="0" borderId="0" xfId="0" applyFont="1" applyBorder="1" applyAlignment="1">
      <alignment horizontal="centerContinuous" vertical="center"/>
    </xf>
    <xf numFmtId="0" fontId="3" fillId="0" borderId="0" xfId="0" applyFont="1" applyBorder="1" applyAlignment="1">
      <alignment horizontal="centerContinuous" vertical="center"/>
    </xf>
    <xf numFmtId="0" fontId="5" fillId="0" borderId="0" xfId="0" applyFont="1" applyBorder="1" applyAlignment="1">
      <alignment horizontal="centerContinuous" vertical="center"/>
    </xf>
    <xf numFmtId="0" fontId="11" fillId="0" borderId="0" xfId="0" applyFont="1" applyBorder="1" applyAlignment="1">
      <alignment vertical="center"/>
    </xf>
    <xf numFmtId="0" fontId="0" fillId="0" borderId="0" xfId="0" applyBorder="1" applyAlignment="1">
      <alignment horizontal="left" vertical="center"/>
    </xf>
    <xf numFmtId="0" fontId="2" fillId="0" borderId="0" xfId="0" applyFont="1" applyAlignment="1">
      <alignment vertical="center"/>
    </xf>
    <xf numFmtId="0" fontId="31" fillId="0" borderId="0" xfId="1" applyFont="1" applyBorder="1" applyAlignment="1">
      <alignment horizontal="centerContinuous" vertical="center"/>
    </xf>
    <xf numFmtId="0" fontId="28" fillId="0" borderId="0" xfId="0" applyFont="1" applyAlignment="1">
      <alignment horizontal="justify" vertical="top"/>
    </xf>
    <xf numFmtId="0" fontId="28" fillId="0" borderId="0" xfId="0" applyFont="1" applyAlignment="1">
      <alignment horizontal="justify" vertical="center"/>
    </xf>
    <xf numFmtId="0" fontId="3" fillId="0" borderId="0" xfId="0" applyFont="1" applyAlignment="1">
      <alignment horizontal="right" vertical="center"/>
    </xf>
    <xf numFmtId="1" fontId="3" fillId="0" borderId="0" xfId="0" applyNumberFormat="1" applyFont="1" applyAlignment="1">
      <alignment horizontal="justify" vertical="center"/>
    </xf>
    <xf numFmtId="166" fontId="3" fillId="0" borderId="0" xfId="23" applyNumberFormat="1" applyFont="1" applyAlignment="1">
      <alignment horizontal="justify" vertical="center"/>
    </xf>
    <xf numFmtId="0" fontId="31" fillId="0" borderId="0" xfId="0" applyFont="1" applyAlignment="1">
      <alignment vertical="center" readingOrder="1"/>
    </xf>
    <xf numFmtId="0" fontId="8" fillId="0" borderId="0" xfId="13" applyFont="1" applyAlignment="1">
      <alignment vertical="center"/>
    </xf>
    <xf numFmtId="0" fontId="35" fillId="0" borderId="0" xfId="8" applyFont="1" applyBorder="1" applyAlignment="1" applyProtection="1">
      <alignment vertical="center"/>
    </xf>
    <xf numFmtId="0" fontId="36" fillId="0" borderId="0" xfId="8" applyFont="1" applyBorder="1" applyAlignment="1" applyProtection="1">
      <alignment vertical="center"/>
    </xf>
    <xf numFmtId="0" fontId="5" fillId="0" borderId="0" xfId="0" applyFont="1" applyAlignment="1">
      <alignment vertical="center" readingOrder="2"/>
    </xf>
    <xf numFmtId="0" fontId="3" fillId="0" borderId="0" xfId="0" applyFont="1" applyAlignment="1">
      <alignment vertical="center"/>
    </xf>
    <xf numFmtId="0" fontId="36" fillId="0" borderId="0" xfId="8" applyFont="1" applyAlignment="1" applyProtection="1">
      <alignment vertical="center"/>
    </xf>
    <xf numFmtId="165" fontId="2" fillId="6" borderId="14" xfId="27" applyNumberFormat="1" applyFont="1" applyFill="1" applyBorder="1" applyAlignment="1">
      <alignment horizontal="right" vertical="center" indent="1"/>
    </xf>
    <xf numFmtId="0" fontId="5" fillId="0" borderId="0" xfId="0" applyFont="1" applyAlignment="1">
      <alignment horizontal="left" vertical="center" readingOrder="2"/>
    </xf>
    <xf numFmtId="0" fontId="12"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readingOrder="2"/>
    </xf>
    <xf numFmtId="0" fontId="3" fillId="5" borderId="0" xfId="0" applyFont="1" applyFill="1" applyAlignment="1">
      <alignment vertical="center"/>
    </xf>
    <xf numFmtId="0" fontId="3" fillId="0" borderId="0" xfId="0" applyFont="1" applyAlignment="1">
      <alignment horizontal="center" vertical="center" readingOrder="2"/>
    </xf>
    <xf numFmtId="0" fontId="34" fillId="0" borderId="0" xfId="13" applyFont="1" applyAlignment="1">
      <alignment vertical="center" wrapText="1" readingOrder="1"/>
    </xf>
    <xf numFmtId="0" fontId="2" fillId="6" borderId="13" xfId="27" applyFont="1" applyFill="1" applyBorder="1" applyAlignment="1">
      <alignment horizontal="center" vertical="center" wrapText="1" readingOrder="1"/>
    </xf>
    <xf numFmtId="0" fontId="2" fillId="0" borderId="0" xfId="21" applyFont="1" applyAlignment="1">
      <alignment horizontal="right" vertical="center" readingOrder="2"/>
    </xf>
    <xf numFmtId="0" fontId="17" fillId="0" borderId="0" xfId="22" applyFont="1">
      <alignment horizontal="left" vertical="center"/>
    </xf>
    <xf numFmtId="0" fontId="3" fillId="0" borderId="0" xfId="0" applyFont="1" applyBorder="1" applyAlignment="1">
      <alignment horizontal="center" vertical="center"/>
    </xf>
    <xf numFmtId="0" fontId="12" fillId="0" borderId="0" xfId="0" applyFont="1" applyAlignment="1">
      <alignment horizontal="center" vertical="center"/>
    </xf>
    <xf numFmtId="165" fontId="3" fillId="6" borderId="9" xfId="30" applyNumberFormat="1" applyFont="1" applyFill="1" applyBorder="1" applyAlignment="1">
      <alignment horizontal="right" vertical="center" indent="1"/>
    </xf>
    <xf numFmtId="165" fontId="3" fillId="5" borderId="9" xfId="30" applyNumberFormat="1" applyFont="1" applyFill="1" applyBorder="1" applyAlignment="1">
      <alignment horizontal="right" vertical="center" indent="1"/>
    </xf>
    <xf numFmtId="165" fontId="3" fillId="6" borderId="11" xfId="30" applyNumberFormat="1" applyFont="1" applyFill="1" applyBorder="1" applyAlignment="1">
      <alignment horizontal="right" vertical="center" indent="1"/>
    </xf>
    <xf numFmtId="165" fontId="2" fillId="5" borderId="14" xfId="27" applyNumberFormat="1" applyFont="1" applyFill="1" applyBorder="1" applyAlignment="1">
      <alignment horizontal="center" vertical="center"/>
    </xf>
    <xf numFmtId="165" fontId="3" fillId="0" borderId="0" xfId="0" applyNumberFormat="1" applyFont="1" applyAlignment="1">
      <alignment horizontal="center" vertical="center"/>
    </xf>
    <xf numFmtId="0" fontId="28" fillId="0" borderId="0" xfId="1" applyFont="1" applyAlignment="1">
      <alignment vertical="center"/>
    </xf>
    <xf numFmtId="165" fontId="3" fillId="5" borderId="12" xfId="30" applyNumberFormat="1" applyFont="1" applyFill="1" applyBorder="1">
      <alignment horizontal="right" vertical="center" indent="1"/>
    </xf>
    <xf numFmtId="0" fontId="3" fillId="0" borderId="0" xfId="33" applyFont="1" applyBorder="1">
      <alignment horizontal="left" vertical="center"/>
    </xf>
    <xf numFmtId="0" fontId="5" fillId="0" borderId="0" xfId="0" applyFont="1" applyBorder="1" applyAlignment="1">
      <alignment horizontal="left" vertical="center" readingOrder="2"/>
    </xf>
    <xf numFmtId="0" fontId="30" fillId="0" borderId="0" xfId="0" applyFont="1" applyBorder="1" applyAlignment="1">
      <alignment vertical="center"/>
    </xf>
    <xf numFmtId="0" fontId="2" fillId="6" borderId="17" xfId="6" applyFont="1" applyFill="1" applyBorder="1" applyAlignment="1">
      <alignment horizontal="center" wrapText="1"/>
    </xf>
    <xf numFmtId="167" fontId="2" fillId="5" borderId="10" xfId="15" applyNumberFormat="1" applyFont="1" applyFill="1" applyBorder="1" applyAlignment="1">
      <alignment vertical="center"/>
    </xf>
    <xf numFmtId="167" fontId="2" fillId="6" borderId="14" xfId="15" applyNumberFormat="1" applyFont="1" applyFill="1" applyBorder="1" applyAlignment="1">
      <alignment vertical="center"/>
    </xf>
    <xf numFmtId="167" fontId="2" fillId="5" borderId="14" xfId="15" applyNumberFormat="1" applyFont="1" applyFill="1" applyBorder="1" applyAlignment="1">
      <alignment horizontal="right" vertical="center"/>
    </xf>
    <xf numFmtId="0" fontId="45" fillId="0" borderId="0" xfId="0" applyFont="1" applyAlignment="1">
      <alignment horizontal="centerContinuous" vertical="center"/>
    </xf>
    <xf numFmtId="165" fontId="3" fillId="6" borderId="10" xfId="0" applyNumberFormat="1" applyFont="1" applyFill="1" applyBorder="1" applyAlignment="1">
      <alignment horizontal="center" vertical="center"/>
    </xf>
    <xf numFmtId="165" fontId="3" fillId="5" borderId="10" xfId="30" applyNumberFormat="1" applyFont="1" applyFill="1" applyBorder="1" applyAlignment="1">
      <alignment horizontal="right" vertical="center" indent="1"/>
    </xf>
    <xf numFmtId="0" fontId="12" fillId="7" borderId="0" xfId="0" applyFont="1" applyFill="1" applyAlignment="1">
      <alignment vertical="center"/>
    </xf>
    <xf numFmtId="0" fontId="3" fillId="6" borderId="0" xfId="0" applyFont="1" applyFill="1" applyAlignment="1">
      <alignment vertical="center"/>
    </xf>
    <xf numFmtId="0" fontId="0" fillId="0" borderId="0" xfId="0" applyAlignment="1">
      <alignment wrapText="1"/>
    </xf>
    <xf numFmtId="0" fontId="31" fillId="0" borderId="0" xfId="1" applyFont="1" applyBorder="1" applyAlignment="1">
      <alignment horizontal="centerContinuous" vertical="center" readingOrder="2"/>
    </xf>
    <xf numFmtId="0" fontId="5" fillId="0" borderId="0" xfId="2" applyFont="1" applyBorder="1" applyAlignment="1">
      <alignment horizontal="centerContinuous" vertical="center"/>
    </xf>
    <xf numFmtId="0" fontId="0" fillId="0" borderId="0" xfId="0" applyAlignment="1">
      <alignment horizontal="right" vertical="center" indent="1"/>
    </xf>
    <xf numFmtId="0" fontId="3" fillId="0" borderId="0" xfId="15"/>
    <xf numFmtId="49" fontId="5" fillId="6" borderId="11" xfId="15" applyNumberFormat="1" applyFont="1" applyFill="1" applyBorder="1" applyAlignment="1">
      <alignment horizontal="right" vertical="center" indent="1"/>
    </xf>
    <xf numFmtId="167" fontId="23" fillId="6" borderId="11" xfId="15" applyNumberFormat="1" applyFont="1" applyFill="1" applyBorder="1" applyAlignment="1">
      <alignment horizontal="left" vertical="center" indent="1"/>
    </xf>
    <xf numFmtId="49" fontId="5" fillId="5" borderId="9" xfId="15" applyNumberFormat="1" applyFont="1" applyFill="1" applyBorder="1" applyAlignment="1">
      <alignment horizontal="right" vertical="center" indent="1"/>
    </xf>
    <xf numFmtId="167" fontId="23" fillId="5" borderId="9" xfId="15" applyNumberFormat="1" applyFont="1" applyFill="1" applyBorder="1" applyAlignment="1">
      <alignment horizontal="left" vertical="center" indent="1"/>
    </xf>
    <xf numFmtId="49" fontId="5" fillId="6" borderId="9" xfId="15" applyNumberFormat="1" applyFont="1" applyFill="1" applyBorder="1" applyAlignment="1">
      <alignment horizontal="right" vertical="center" indent="1"/>
    </xf>
    <xf numFmtId="167" fontId="23" fillId="6" borderId="9" xfId="15" applyNumberFormat="1" applyFont="1" applyFill="1" applyBorder="1" applyAlignment="1">
      <alignment horizontal="left" vertical="center" indent="1"/>
    </xf>
    <xf numFmtId="49" fontId="5" fillId="5" borderId="10" xfId="15" applyNumberFormat="1" applyFont="1" applyFill="1" applyBorder="1" applyAlignment="1">
      <alignment horizontal="right" vertical="center" indent="1"/>
    </xf>
    <xf numFmtId="167" fontId="23" fillId="5" borderId="10" xfId="15" applyNumberFormat="1" applyFont="1" applyFill="1" applyBorder="1" applyAlignment="1">
      <alignment horizontal="left" vertical="center" indent="1"/>
    </xf>
    <xf numFmtId="49" fontId="23" fillId="6" borderId="13" xfId="15" applyNumberFormat="1" applyFont="1" applyFill="1" applyBorder="1" applyAlignment="1">
      <alignment horizontal="center" vertical="top" wrapText="1"/>
    </xf>
    <xf numFmtId="49" fontId="2" fillId="6" borderId="17" xfId="15" applyNumberFormat="1" applyFont="1" applyFill="1" applyBorder="1" applyAlignment="1">
      <alignment horizontal="center" wrapText="1"/>
    </xf>
    <xf numFmtId="0" fontId="12" fillId="0" borderId="0" xfId="15" applyFont="1" applyAlignment="1">
      <alignment vertical="center"/>
    </xf>
    <xf numFmtId="0" fontId="27" fillId="0" borderId="0" xfId="0" applyFont="1" applyAlignment="1">
      <alignment vertical="center"/>
    </xf>
    <xf numFmtId="49" fontId="2" fillId="5" borderId="10" xfId="15" applyNumberFormat="1" applyFont="1" applyFill="1" applyBorder="1" applyAlignment="1">
      <alignment horizontal="right" vertical="center" indent="1"/>
    </xf>
    <xf numFmtId="49" fontId="2" fillId="6" borderId="9" xfId="15" applyNumberFormat="1" applyFont="1" applyFill="1" applyBorder="1" applyAlignment="1">
      <alignment horizontal="right" vertical="center" indent="1"/>
    </xf>
    <xf numFmtId="167" fontId="23" fillId="5" borderId="11" xfId="15" applyNumberFormat="1" applyFont="1" applyFill="1" applyBorder="1" applyAlignment="1">
      <alignment horizontal="left" vertical="center" indent="1"/>
    </xf>
    <xf numFmtId="49" fontId="2" fillId="5" borderId="11" xfId="15" applyNumberFormat="1" applyFont="1" applyFill="1" applyBorder="1" applyAlignment="1">
      <alignment horizontal="right" vertical="center" indent="1"/>
    </xf>
    <xf numFmtId="49" fontId="17" fillId="6" borderId="14" xfId="15" applyNumberFormat="1" applyFont="1" applyFill="1" applyBorder="1" applyAlignment="1">
      <alignment horizontal="center" vertical="center"/>
    </xf>
    <xf numFmtId="49" fontId="2" fillId="6" borderId="14" xfId="15" applyNumberFormat="1" applyFont="1" applyFill="1" applyBorder="1" applyAlignment="1">
      <alignment horizontal="center" vertical="center"/>
    </xf>
    <xf numFmtId="165" fontId="2" fillId="5" borderId="19" xfId="27" applyNumberFormat="1" applyFont="1" applyFill="1" applyBorder="1" applyAlignment="1">
      <alignment horizontal="center" vertical="center"/>
    </xf>
    <xf numFmtId="49" fontId="51" fillId="0" borderId="0" xfId="15" applyNumberFormat="1" applyFont="1" applyAlignment="1">
      <alignment vertical="center"/>
    </xf>
    <xf numFmtId="49" fontId="51" fillId="0" borderId="0" xfId="15" applyNumberFormat="1" applyFont="1" applyAlignment="1">
      <alignment horizontal="center" vertical="center"/>
    </xf>
    <xf numFmtId="49" fontId="19" fillId="0" borderId="0" xfId="15" applyNumberFormat="1" applyFont="1" applyAlignment="1">
      <alignment vertical="center" wrapText="1"/>
    </xf>
    <xf numFmtId="49" fontId="19" fillId="0" borderId="0" xfId="15" applyNumberFormat="1" applyFont="1" applyAlignment="1">
      <alignment horizontal="center" vertical="center" wrapText="1"/>
    </xf>
    <xf numFmtId="49" fontId="34" fillId="6" borderId="18" xfId="15" applyNumberFormat="1" applyFont="1" applyFill="1" applyBorder="1" applyAlignment="1">
      <alignment horizontal="center" vertical="center"/>
    </xf>
    <xf numFmtId="49" fontId="34" fillId="6" borderId="13" xfId="15" applyNumberFormat="1" applyFont="1" applyFill="1" applyBorder="1" applyAlignment="1">
      <alignment horizontal="center" vertical="center"/>
    </xf>
    <xf numFmtId="0" fontId="34" fillId="8" borderId="54" xfId="0" applyFont="1" applyFill="1" applyBorder="1" applyAlignment="1">
      <alignment horizontal="left" vertical="center" wrapText="1" indent="1" readingOrder="1"/>
    </xf>
    <xf numFmtId="49" fontId="28" fillId="5" borderId="10" xfId="15" applyNumberFormat="1" applyFont="1" applyFill="1" applyBorder="1" applyAlignment="1">
      <alignment horizontal="right" vertical="center" indent="1"/>
    </xf>
    <xf numFmtId="0" fontId="3" fillId="5" borderId="0" xfId="15" applyFill="1"/>
    <xf numFmtId="0" fontId="23" fillId="9" borderId="54" xfId="0" applyFont="1" applyFill="1" applyBorder="1" applyAlignment="1">
      <alignment horizontal="left" vertical="center" wrapText="1" indent="2" readingOrder="1"/>
    </xf>
    <xf numFmtId="167" fontId="2" fillId="6" borderId="9" xfId="15" applyNumberFormat="1" applyFont="1" applyFill="1" applyBorder="1" applyAlignment="1">
      <alignment vertical="center"/>
    </xf>
    <xf numFmtId="49" fontId="2" fillId="6" borderId="9" xfId="15" applyNumberFormat="1" applyFont="1" applyFill="1" applyBorder="1" applyAlignment="1">
      <alignment horizontal="right" vertical="center" indent="2" readingOrder="2"/>
    </xf>
    <xf numFmtId="0" fontId="23" fillId="8" borderId="54" xfId="0" applyFont="1" applyFill="1" applyBorder="1" applyAlignment="1">
      <alignment horizontal="left" vertical="center" wrapText="1" indent="2" readingOrder="1"/>
    </xf>
    <xf numFmtId="49" fontId="2" fillId="5" borderId="10" xfId="15" applyNumberFormat="1" applyFont="1" applyFill="1" applyBorder="1" applyAlignment="1">
      <alignment horizontal="right" vertical="center" indent="2" readingOrder="2"/>
    </xf>
    <xf numFmtId="0" fontId="23" fillId="8" borderId="55" xfId="0" applyFont="1" applyFill="1" applyBorder="1" applyAlignment="1">
      <alignment horizontal="left" vertical="center" wrapText="1" indent="2" readingOrder="1"/>
    </xf>
    <xf numFmtId="49" fontId="2" fillId="5" borderId="18" xfId="15" applyNumberFormat="1" applyFont="1" applyFill="1" applyBorder="1" applyAlignment="1">
      <alignment horizontal="right" vertical="center" indent="2" readingOrder="2"/>
    </xf>
    <xf numFmtId="49" fontId="2" fillId="6" borderId="14" xfId="15" applyNumberFormat="1" applyFont="1" applyFill="1" applyBorder="1" applyAlignment="1">
      <alignment horizontal="right" vertical="center" indent="1"/>
    </xf>
    <xf numFmtId="167" fontId="34" fillId="6" borderId="14" xfId="15" applyNumberFormat="1" applyFont="1" applyFill="1" applyBorder="1" applyAlignment="1">
      <alignment horizontal="left" vertical="center" indent="1"/>
    </xf>
    <xf numFmtId="167" fontId="2" fillId="5" borderId="10" xfId="15" applyNumberFormat="1" applyFont="1" applyFill="1" applyBorder="1" applyAlignment="1">
      <alignment horizontal="right" vertical="center"/>
    </xf>
    <xf numFmtId="0" fontId="23" fillId="6" borderId="54" xfId="0" applyFont="1" applyFill="1" applyBorder="1" applyAlignment="1">
      <alignment horizontal="left" vertical="center" wrapText="1" indent="2" readingOrder="1"/>
    </xf>
    <xf numFmtId="167" fontId="2" fillId="6" borderId="9" xfId="15" applyNumberFormat="1" applyFont="1" applyFill="1" applyBorder="1" applyAlignment="1">
      <alignment horizontal="right" vertical="center"/>
    </xf>
    <xf numFmtId="0" fontId="23" fillId="6" borderId="55" xfId="0" applyFont="1" applyFill="1" applyBorder="1" applyAlignment="1">
      <alignment horizontal="left" vertical="center" wrapText="1" indent="2" readingOrder="1"/>
    </xf>
    <xf numFmtId="167" fontId="2" fillId="6" borderId="11" xfId="15" applyNumberFormat="1" applyFont="1" applyFill="1" applyBorder="1" applyAlignment="1">
      <alignment horizontal="right" vertical="center"/>
    </xf>
    <xf numFmtId="49" fontId="2" fillId="6" borderId="11" xfId="15" applyNumberFormat="1" applyFont="1" applyFill="1" applyBorder="1" applyAlignment="1">
      <alignment horizontal="right" vertical="center" indent="2" readingOrder="2"/>
    </xf>
    <xf numFmtId="49" fontId="2" fillId="5" borderId="14" xfId="15" applyNumberFormat="1" applyFont="1" applyFill="1" applyBorder="1" applyAlignment="1">
      <alignment horizontal="right" vertical="center" indent="1"/>
    </xf>
    <xf numFmtId="167" fontId="34" fillId="5" borderId="14" xfId="15" applyNumberFormat="1" applyFont="1" applyFill="1" applyBorder="1" applyAlignment="1">
      <alignment horizontal="left" vertical="center" indent="1"/>
    </xf>
    <xf numFmtId="0" fontId="34" fillId="6" borderId="54" xfId="0" applyFont="1" applyFill="1" applyBorder="1" applyAlignment="1">
      <alignment horizontal="left" vertical="center" wrapText="1" indent="2" readingOrder="1"/>
    </xf>
    <xf numFmtId="167" fontId="2" fillId="6" borderId="10" xfId="15" applyNumberFormat="1" applyFont="1" applyFill="1" applyBorder="1" applyAlignment="1">
      <alignment horizontal="right" vertical="center"/>
    </xf>
    <xf numFmtId="49" fontId="5" fillId="6" borderId="10" xfId="15" applyNumberFormat="1" applyFont="1" applyFill="1" applyBorder="1" applyAlignment="1">
      <alignment horizontal="right" vertical="center" wrapText="1" indent="1"/>
    </xf>
    <xf numFmtId="0" fontId="34" fillId="8" borderId="54" xfId="0" applyFont="1" applyFill="1" applyBorder="1" applyAlignment="1">
      <alignment horizontal="left" vertical="center" wrapText="1" indent="2" readingOrder="1"/>
    </xf>
    <xf numFmtId="49" fontId="5" fillId="5" borderId="9" xfId="15" applyNumberFormat="1" applyFont="1" applyFill="1" applyBorder="1" applyAlignment="1">
      <alignment horizontal="right" vertical="center" wrapText="1" indent="1"/>
    </xf>
    <xf numFmtId="49" fontId="5" fillId="6" borderId="9" xfId="15" applyNumberFormat="1" applyFont="1" applyFill="1" applyBorder="1" applyAlignment="1">
      <alignment horizontal="right" vertical="center" wrapText="1" indent="1"/>
    </xf>
    <xf numFmtId="0" fontId="34" fillId="6" borderId="56" xfId="0" applyFont="1" applyFill="1" applyBorder="1" applyAlignment="1">
      <alignment horizontal="left" vertical="center" wrapText="1" indent="2" readingOrder="1"/>
    </xf>
    <xf numFmtId="167" fontId="2" fillId="6" borderId="12" xfId="15" applyNumberFormat="1" applyFont="1" applyFill="1" applyBorder="1" applyAlignment="1">
      <alignment horizontal="right" vertical="center"/>
    </xf>
    <xf numFmtId="49" fontId="5" fillId="6" borderId="12" xfId="15" applyNumberFormat="1" applyFont="1" applyFill="1" applyBorder="1" applyAlignment="1">
      <alignment horizontal="right" vertical="center" wrapText="1" indent="1"/>
    </xf>
    <xf numFmtId="49" fontId="51" fillId="0" borderId="0" xfId="0" applyNumberFormat="1" applyFont="1" applyAlignment="1">
      <alignment vertical="center"/>
    </xf>
    <xf numFmtId="49" fontId="51" fillId="0" borderId="0" xfId="0" applyNumberFormat="1" applyFont="1" applyAlignment="1">
      <alignment horizontal="center" vertical="center"/>
    </xf>
    <xf numFmtId="49" fontId="19" fillId="0" borderId="0" xfId="0" applyNumberFormat="1" applyFont="1" applyAlignment="1">
      <alignment vertical="center" wrapText="1"/>
    </xf>
    <xf numFmtId="49" fontId="19" fillId="0" borderId="0" xfId="0" applyNumberFormat="1" applyFont="1" applyAlignment="1">
      <alignment horizontal="center" vertical="center" wrapText="1"/>
    </xf>
    <xf numFmtId="49" fontId="2" fillId="6" borderId="18" xfId="15" applyNumberFormat="1" applyFont="1" applyFill="1" applyBorder="1" applyAlignment="1">
      <alignment horizontal="center"/>
    </xf>
    <xf numFmtId="49" fontId="37" fillId="6" borderId="13" xfId="15" applyNumberFormat="1" applyFont="1" applyFill="1" applyBorder="1" applyAlignment="1">
      <alignment horizontal="center" vertical="top"/>
    </xf>
    <xf numFmtId="0" fontId="34" fillId="8" borderId="54" xfId="0" applyFont="1" applyFill="1" applyBorder="1" applyAlignment="1">
      <alignment horizontal="left" vertical="center" wrapText="1" indent="1"/>
    </xf>
    <xf numFmtId="0" fontId="23" fillId="9" borderId="54" xfId="0" applyFont="1" applyFill="1" applyBorder="1" applyAlignment="1">
      <alignment horizontal="left" vertical="center" wrapText="1" indent="2"/>
    </xf>
    <xf numFmtId="0" fontId="23" fillId="8" borderId="54" xfId="0" applyFont="1" applyFill="1" applyBorder="1" applyAlignment="1">
      <alignment horizontal="left" vertical="center" wrapText="1" indent="2"/>
    </xf>
    <xf numFmtId="0" fontId="23" fillId="8" borderId="55" xfId="0" applyFont="1" applyFill="1" applyBorder="1" applyAlignment="1">
      <alignment horizontal="left" vertical="center" wrapText="1" indent="2"/>
    </xf>
    <xf numFmtId="0" fontId="23" fillId="9" borderId="55" xfId="0" applyFont="1" applyFill="1" applyBorder="1" applyAlignment="1">
      <alignment horizontal="left" vertical="center" wrapText="1" indent="2"/>
    </xf>
    <xf numFmtId="167" fontId="2" fillId="5" borderId="9" xfId="15" applyNumberFormat="1" applyFont="1" applyFill="1" applyBorder="1" applyAlignment="1">
      <alignment horizontal="right" vertical="center"/>
    </xf>
    <xf numFmtId="167" fontId="2" fillId="6" borderId="14" xfId="15" applyNumberFormat="1" applyFont="1" applyFill="1" applyBorder="1" applyAlignment="1">
      <alignment horizontal="right" vertical="center" indent="1"/>
    </xf>
    <xf numFmtId="2" fontId="2" fillId="6" borderId="14" xfId="15" applyNumberFormat="1" applyFont="1" applyFill="1" applyBorder="1" applyAlignment="1">
      <alignment horizontal="right" vertical="center" indent="1"/>
    </xf>
    <xf numFmtId="0" fontId="12" fillId="0" borderId="0" xfId="0" applyFont="1" applyBorder="1" applyAlignment="1">
      <alignment vertical="center"/>
    </xf>
    <xf numFmtId="0" fontId="3" fillId="0" borderId="0" xfId="0" applyFont="1" applyBorder="1" applyAlignment="1">
      <alignment horizontal="left" vertical="center"/>
    </xf>
    <xf numFmtId="0" fontId="5" fillId="5" borderId="8" xfId="29" applyFont="1" applyFill="1" applyBorder="1" applyAlignment="1">
      <alignment horizontal="center" vertical="center" wrapText="1" readingOrder="2"/>
    </xf>
    <xf numFmtId="0" fontId="3" fillId="5" borderId="8" xfId="30" applyFont="1" applyFill="1" applyBorder="1">
      <alignment horizontal="right" vertical="center" indent="1"/>
    </xf>
    <xf numFmtId="0" fontId="2" fillId="5" borderId="8" xfId="28" applyFont="1" applyFill="1" applyBorder="1">
      <alignment horizontal="right" vertical="center" indent="1"/>
    </xf>
    <xf numFmtId="0" fontId="2" fillId="5" borderId="8" xfId="31" applyFont="1" applyFill="1" applyBorder="1" applyAlignment="1">
      <alignment horizontal="center" vertical="center" wrapText="1"/>
    </xf>
    <xf numFmtId="0" fontId="52" fillId="0" borderId="0" xfId="0" applyFont="1" applyAlignment="1">
      <alignment horizontal="justify" vertical="center"/>
    </xf>
    <xf numFmtId="0" fontId="53" fillId="0" borderId="0" xfId="0" applyFont="1" applyAlignment="1">
      <alignment horizontal="right" vertical="top" wrapText="1"/>
    </xf>
    <xf numFmtId="0" fontId="53" fillId="0" borderId="0" xfId="0" applyFont="1" applyAlignment="1">
      <alignment horizontal="right" vertical="top" wrapText="1" readingOrder="2"/>
    </xf>
    <xf numFmtId="0" fontId="37" fillId="0" borderId="0" xfId="0" applyFont="1" applyBorder="1" applyAlignment="1">
      <alignment horizontal="justify" vertical="top" wrapText="1"/>
    </xf>
    <xf numFmtId="0" fontId="37" fillId="0" borderId="0" xfId="0" applyFont="1" applyBorder="1" applyAlignment="1">
      <alignment horizontal="justify" vertical="center" wrapText="1"/>
    </xf>
    <xf numFmtId="0" fontId="37" fillId="0" borderId="0" xfId="0" applyFont="1" applyAlignment="1">
      <alignment horizontal="justify" vertical="center"/>
    </xf>
    <xf numFmtId="0" fontId="54" fillId="0" borderId="0" xfId="0" applyFont="1" applyAlignment="1">
      <alignment horizontal="center"/>
    </xf>
    <xf numFmtId="0" fontId="3" fillId="0" borderId="0" xfId="13" applyFont="1"/>
    <xf numFmtId="0" fontId="3" fillId="0" borderId="0" xfId="13" applyFont="1" applyAlignment="1">
      <alignment vertical="center"/>
    </xf>
    <xf numFmtId="0" fontId="56" fillId="0" borderId="0" xfId="13" applyFont="1" applyAlignment="1">
      <alignment horizontal="center" vertical="top" wrapText="1"/>
    </xf>
    <xf numFmtId="0" fontId="57" fillId="0" borderId="0" xfId="13" applyFont="1" applyAlignment="1">
      <alignment horizontal="center" vertical="center" wrapText="1"/>
    </xf>
    <xf numFmtId="0" fontId="58" fillId="0" borderId="0" xfId="13" applyFont="1" applyAlignment="1">
      <alignment horizontal="center" vertical="center" wrapText="1"/>
    </xf>
    <xf numFmtId="0" fontId="2" fillId="6" borderId="13" xfId="6" applyFont="1" applyFill="1" applyBorder="1" applyAlignment="1">
      <alignment horizontal="center" vertical="center" wrapText="1" readingOrder="1"/>
    </xf>
    <xf numFmtId="0" fontId="3" fillId="5" borderId="18" xfId="20" applyNumberFormat="1" applyFont="1" applyFill="1" applyBorder="1" applyAlignment="1">
      <alignment horizontal="center" vertical="center"/>
    </xf>
    <xf numFmtId="165" fontId="3" fillId="5" borderId="18" xfId="20" applyNumberFormat="1" applyFont="1" applyFill="1" applyBorder="1" applyAlignment="1">
      <alignment horizontal="center" vertical="center"/>
    </xf>
    <xf numFmtId="0" fontId="3" fillId="5" borderId="18" xfId="18" applyNumberFormat="1" applyFont="1" applyFill="1" applyBorder="1" applyAlignment="1">
      <alignment horizontal="center" vertical="center"/>
    </xf>
    <xf numFmtId="165" fontId="3" fillId="6" borderId="9" xfId="0" applyNumberFormat="1" applyFont="1" applyFill="1" applyBorder="1" applyAlignment="1">
      <alignment horizontal="center" vertical="center"/>
    </xf>
    <xf numFmtId="165" fontId="3" fillId="5" borderId="9" xfId="0" applyNumberFormat="1" applyFont="1" applyFill="1" applyBorder="1" applyAlignment="1">
      <alignment horizontal="center" vertical="center"/>
    </xf>
    <xf numFmtId="0" fontId="3" fillId="3" borderId="18" xfId="18" applyNumberFormat="1" applyFont="1" applyFill="1" applyBorder="1" applyAlignment="1">
      <alignment horizontal="center" vertical="center"/>
    </xf>
    <xf numFmtId="165" fontId="3" fillId="3" borderId="18" xfId="18" applyNumberFormat="1" applyFont="1" applyFill="1" applyBorder="1" applyAlignment="1">
      <alignment horizontal="center" vertical="center"/>
    </xf>
    <xf numFmtId="165" fontId="2" fillId="5" borderId="12" xfId="28" applyNumberFormat="1" applyFont="1" applyFill="1" applyBorder="1">
      <alignment horizontal="right" vertical="center" indent="1"/>
    </xf>
    <xf numFmtId="165" fontId="3" fillId="6" borderId="9" xfId="30" applyNumberFormat="1" applyFont="1" applyFill="1" applyBorder="1">
      <alignment horizontal="right" vertical="center" indent="1"/>
    </xf>
    <xf numFmtId="165" fontId="2" fillId="6" borderId="9" xfId="28" applyNumberFormat="1" applyFont="1" applyFill="1" applyBorder="1">
      <alignment horizontal="right" vertical="center" indent="1"/>
    </xf>
    <xf numFmtId="14" fontId="5" fillId="5" borderId="0" xfId="29" applyNumberFormat="1" applyFont="1" applyFill="1" applyBorder="1" applyAlignment="1">
      <alignment horizontal="center" vertical="center" wrapText="1" readingOrder="2"/>
    </xf>
    <xf numFmtId="0" fontId="3" fillId="5" borderId="0" xfId="30" applyFont="1" applyFill="1" applyBorder="1" applyAlignment="1">
      <alignment horizontal="right" vertical="center" indent="1"/>
    </xf>
    <xf numFmtId="14" fontId="2" fillId="5" borderId="0" xfId="31" applyNumberFormat="1" applyFont="1" applyFill="1" applyBorder="1" applyAlignment="1">
      <alignment horizontal="center" vertical="center" wrapText="1"/>
    </xf>
    <xf numFmtId="0" fontId="3" fillId="6" borderId="0" xfId="30" applyFont="1" applyFill="1" applyBorder="1" applyAlignment="1">
      <alignment horizontal="right" vertical="center" indent="1"/>
    </xf>
    <xf numFmtId="0" fontId="3" fillId="5" borderId="50" xfId="30" applyFont="1" applyFill="1" applyBorder="1" applyAlignment="1">
      <alignment horizontal="right" vertical="center" indent="1"/>
    </xf>
    <xf numFmtId="14" fontId="2" fillId="5" borderId="50" xfId="31" applyNumberFormat="1" applyFont="1" applyFill="1" applyBorder="1" applyAlignment="1">
      <alignment horizontal="center" vertical="center" wrapText="1"/>
    </xf>
    <xf numFmtId="0" fontId="2" fillId="0" borderId="0" xfId="21" applyFont="1" applyBorder="1" applyAlignment="1">
      <alignment horizontal="right" vertical="center" readingOrder="2"/>
    </xf>
    <xf numFmtId="165" fontId="3" fillId="5" borderId="0" xfId="30" applyNumberFormat="1" applyFont="1" applyFill="1" applyBorder="1">
      <alignment horizontal="right" vertical="center" indent="1"/>
    </xf>
    <xf numFmtId="165" fontId="3" fillId="6" borderId="0" xfId="30" applyNumberFormat="1" applyFont="1" applyFill="1" applyBorder="1" applyAlignment="1">
      <alignment horizontal="center" vertical="center"/>
    </xf>
    <xf numFmtId="0" fontId="3" fillId="4" borderId="0" xfId="18" applyNumberFormat="1" applyFont="1" applyFill="1" applyBorder="1" applyAlignment="1">
      <alignment horizontal="center" vertical="center"/>
    </xf>
    <xf numFmtId="165" fontId="3" fillId="5" borderId="0" xfId="30" applyNumberFormat="1" applyFont="1" applyFill="1" applyBorder="1" applyAlignment="1">
      <alignment horizontal="center" vertical="center"/>
    </xf>
    <xf numFmtId="165" fontId="3" fillId="6" borderId="49" xfId="30" applyNumberFormat="1" applyFont="1" applyFill="1" applyBorder="1" applyAlignment="1">
      <alignment horizontal="center" vertical="center"/>
    </xf>
    <xf numFmtId="165" fontId="3" fillId="5" borderId="48" xfId="30" applyNumberFormat="1" applyFont="1" applyFill="1" applyBorder="1" applyAlignment="1">
      <alignment horizontal="center" vertical="center"/>
    </xf>
    <xf numFmtId="165" fontId="3" fillId="5" borderId="57" xfId="30" applyNumberFormat="1" applyFont="1" applyFill="1" applyBorder="1" applyAlignment="1">
      <alignment horizontal="center" vertical="center"/>
    </xf>
    <xf numFmtId="165" fontId="3" fillId="6" borderId="22" xfId="3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165" fontId="3" fillId="6" borderId="15" xfId="30" applyNumberFormat="1" applyFont="1" applyFill="1" applyBorder="1" applyAlignment="1">
      <alignment horizontal="center" vertical="center"/>
    </xf>
    <xf numFmtId="165" fontId="3" fillId="5" borderId="15" xfId="30" applyNumberFormat="1" applyFont="1" applyFill="1" applyBorder="1">
      <alignment horizontal="right" vertical="center" indent="1"/>
    </xf>
    <xf numFmtId="165" fontId="3" fillId="6" borderId="16" xfId="30" applyNumberFormat="1" applyFont="1" applyFill="1" applyBorder="1">
      <alignment horizontal="right" vertical="center" indent="1"/>
    </xf>
    <xf numFmtId="165" fontId="3" fillId="5" borderId="16" xfId="30" applyNumberFormat="1" applyFont="1" applyFill="1" applyBorder="1" applyAlignment="1">
      <alignment horizontal="center" vertical="center"/>
    </xf>
    <xf numFmtId="165" fontId="3" fillId="6" borderId="36" xfId="30" applyNumberFormat="1" applyFont="1" applyFill="1" applyBorder="1">
      <alignment horizontal="right" vertical="center" indent="1"/>
    </xf>
    <xf numFmtId="0" fontId="3" fillId="5" borderId="12" xfId="30" applyFont="1" applyFill="1" applyBorder="1">
      <alignment horizontal="right" vertical="center" indent="1"/>
    </xf>
    <xf numFmtId="0" fontId="3" fillId="5" borderId="12" xfId="28" applyFont="1" applyFill="1" applyBorder="1">
      <alignment horizontal="right" vertical="center" indent="1"/>
    </xf>
    <xf numFmtId="0" fontId="3" fillId="6" borderId="12" xfId="30" applyFont="1" applyFill="1" applyBorder="1">
      <alignment horizontal="right" vertical="center" indent="1"/>
    </xf>
    <xf numFmtId="0" fontId="3" fillId="6" borderId="12" xfId="28" applyFont="1" applyFill="1" applyBorder="1">
      <alignment horizontal="right" vertical="center" indent="1"/>
    </xf>
    <xf numFmtId="0" fontId="3" fillId="6" borderId="9" xfId="30" applyFont="1" applyFill="1" applyBorder="1">
      <alignment horizontal="right" vertical="center" indent="1"/>
    </xf>
    <xf numFmtId="0" fontId="59" fillId="0" borderId="0" xfId="0" applyFont="1" applyAlignment="1">
      <alignment horizontal="center" vertical="center"/>
    </xf>
    <xf numFmtId="0" fontId="60" fillId="0" borderId="0" xfId="13" applyFont="1" applyAlignment="1">
      <alignment horizontal="center" wrapText="1"/>
    </xf>
    <xf numFmtId="0" fontId="61" fillId="0" borderId="0" xfId="13" applyFont="1" applyAlignment="1">
      <alignment horizontal="center" vertical="top" wrapText="1"/>
    </xf>
    <xf numFmtId="0" fontId="62" fillId="0" borderId="0" xfId="0" applyFont="1" applyAlignment="1">
      <alignment horizontal="center" vertical="center"/>
    </xf>
    <xf numFmtId="0" fontId="63" fillId="0" borderId="0" xfId="0" applyFont="1" applyAlignment="1">
      <alignment horizontal="centerContinuous" vertical="center"/>
    </xf>
    <xf numFmtId="49" fontId="5" fillId="6" borderId="14" xfId="15" applyNumberFormat="1" applyFont="1" applyFill="1" applyBorder="1" applyAlignment="1">
      <alignment horizontal="center" vertical="center"/>
    </xf>
    <xf numFmtId="1" fontId="2" fillId="6" borderId="14" xfId="15" applyNumberFormat="1" applyFont="1" applyFill="1" applyBorder="1" applyAlignment="1">
      <alignment horizontal="right" vertical="center" indent="1"/>
    </xf>
    <xf numFmtId="49" fontId="3" fillId="6" borderId="13" xfId="15" applyNumberFormat="1" applyFill="1" applyBorder="1" applyAlignment="1">
      <alignment horizontal="center" vertical="center"/>
    </xf>
    <xf numFmtId="167" fontId="3" fillId="5" borderId="10" xfId="15" applyNumberFormat="1" applyFill="1" applyBorder="1" applyAlignment="1">
      <alignment vertical="center"/>
    </xf>
    <xf numFmtId="167" fontId="3" fillId="6" borderId="9" xfId="15" applyNumberFormat="1" applyFill="1" applyBorder="1" applyAlignment="1">
      <alignment vertical="center"/>
    </xf>
    <xf numFmtId="167" fontId="3" fillId="5" borderId="18" xfId="15" applyNumberFormat="1" applyFill="1" applyBorder="1" applyAlignment="1">
      <alignment vertical="center"/>
    </xf>
    <xf numFmtId="167" fontId="3" fillId="6" borderId="9" xfId="15" applyNumberFormat="1" applyFill="1" applyBorder="1" applyAlignment="1">
      <alignment horizontal="right" vertical="center"/>
    </xf>
    <xf numFmtId="167" fontId="3" fillId="6" borderId="11" xfId="15" applyNumberFormat="1" applyFill="1" applyBorder="1" applyAlignment="1">
      <alignment horizontal="right" vertical="center"/>
    </xf>
    <xf numFmtId="167" fontId="3" fillId="5" borderId="10" xfId="15" applyNumberFormat="1" applyFill="1" applyBorder="1" applyAlignment="1">
      <alignment horizontal="right" vertical="center"/>
    </xf>
    <xf numFmtId="0" fontId="96" fillId="0" borderId="0" xfId="0" applyFont="1" applyAlignment="1">
      <alignment vertical="center" wrapText="1"/>
    </xf>
    <xf numFmtId="4" fontId="3" fillId="5" borderId="18" xfId="18" applyNumberFormat="1" applyFont="1" applyFill="1" applyBorder="1" applyAlignment="1">
      <alignment horizontal="center" vertical="center"/>
    </xf>
    <xf numFmtId="167" fontId="3" fillId="6" borderId="11" xfId="15" applyNumberFormat="1" applyFill="1" applyBorder="1" applyAlignment="1">
      <alignment horizontal="right" vertical="center" indent="1"/>
    </xf>
    <xf numFmtId="2" fontId="3" fillId="6" borderId="11" xfId="15" applyNumberFormat="1" applyFill="1" applyBorder="1" applyAlignment="1">
      <alignment horizontal="right" vertical="center" indent="1"/>
    </xf>
    <xf numFmtId="167" fontId="3" fillId="0" borderId="9" xfId="15" applyNumberFormat="1" applyBorder="1" applyAlignment="1">
      <alignment horizontal="right" vertical="center" indent="1"/>
    </xf>
    <xf numFmtId="2" fontId="3" fillId="0" borderId="9" xfId="15" applyNumberFormat="1" applyBorder="1" applyAlignment="1">
      <alignment horizontal="right" vertical="center" indent="1"/>
    </xf>
    <xf numFmtId="167" fontId="3" fillId="6" borderId="9" xfId="15" applyNumberFormat="1" applyFill="1" applyBorder="1" applyAlignment="1">
      <alignment horizontal="right" vertical="center" indent="1"/>
    </xf>
    <xf numFmtId="2" fontId="3" fillId="6" borderId="9" xfId="15" applyNumberFormat="1" applyFill="1" applyBorder="1" applyAlignment="1">
      <alignment horizontal="right" vertical="center" indent="1"/>
    </xf>
    <xf numFmtId="167" fontId="3" fillId="0" borderId="10" xfId="15" applyNumberFormat="1" applyBorder="1" applyAlignment="1">
      <alignment horizontal="right" vertical="center" indent="1"/>
    </xf>
    <xf numFmtId="2" fontId="3" fillId="0" borderId="10" xfId="15" applyNumberFormat="1" applyBorder="1" applyAlignment="1">
      <alignment horizontal="right" vertical="center" indent="1"/>
    </xf>
    <xf numFmtId="0" fontId="3" fillId="0" borderId="0" xfId="249" applyFont="1" applyAlignment="1">
      <alignment vertical="center"/>
    </xf>
    <xf numFmtId="0" fontId="3" fillId="0" borderId="0" xfId="249" applyFont="1" applyAlignment="1">
      <alignment horizontal="left" vertical="center"/>
    </xf>
    <xf numFmtId="0" fontId="3" fillId="0" borderId="0" xfId="249" applyFont="1" applyAlignment="1">
      <alignment horizontal="center" vertical="center"/>
    </xf>
    <xf numFmtId="0" fontId="12" fillId="0" borderId="0" xfId="249" applyFont="1" applyAlignment="1">
      <alignment vertical="center"/>
    </xf>
    <xf numFmtId="0" fontId="5" fillId="0" borderId="0" xfId="249" applyFont="1" applyAlignment="1">
      <alignment horizontal="left" vertical="center" readingOrder="2"/>
    </xf>
    <xf numFmtId="0" fontId="8" fillId="0" borderId="0" xfId="249" applyFont="1" applyAlignment="1">
      <alignment horizontal="left" vertical="center"/>
    </xf>
    <xf numFmtId="0" fontId="5" fillId="0" borderId="71" xfId="249" applyFont="1" applyBorder="1" applyAlignment="1">
      <alignment horizontal="left" vertical="center" readingOrder="2"/>
    </xf>
    <xf numFmtId="49" fontId="12" fillId="0" borderId="0" xfId="249" applyNumberFormat="1" applyFont="1" applyAlignment="1">
      <alignment horizontal="center" vertical="center" wrapText="1"/>
    </xf>
    <xf numFmtId="165" fontId="3" fillId="0" borderId="0" xfId="249" applyNumberFormat="1" applyFont="1" applyAlignment="1">
      <alignment horizontal="center" vertical="center"/>
    </xf>
    <xf numFmtId="49" fontId="5" fillId="0" borderId="0" xfId="249" applyNumberFormat="1" applyFont="1" applyAlignment="1">
      <alignment horizontal="center" vertical="center" wrapText="1" readingOrder="2"/>
    </xf>
    <xf numFmtId="0" fontId="3" fillId="5" borderId="0" xfId="249" applyFont="1" applyFill="1" applyAlignment="1">
      <alignment vertical="center"/>
    </xf>
    <xf numFmtId="0" fontId="3" fillId="6" borderId="12" xfId="31" applyFont="1" applyFill="1" applyBorder="1" applyAlignment="1">
      <alignment horizontal="center" vertical="center" wrapText="1"/>
    </xf>
    <xf numFmtId="165" fontId="2" fillId="6" borderId="12" xfId="28" applyNumberFormat="1" applyFont="1" applyFill="1" applyBorder="1" applyAlignment="1">
      <alignment vertical="center"/>
    </xf>
    <xf numFmtId="165" fontId="3" fillId="6" borderId="12" xfId="30" applyNumberFormat="1" applyFont="1" applyFill="1" applyBorder="1" applyAlignment="1">
      <alignment vertical="center"/>
    </xf>
    <xf numFmtId="0" fontId="5" fillId="6" borderId="12" xfId="29" applyFill="1" applyBorder="1" applyAlignment="1">
      <alignment horizontal="center" vertical="center" wrapText="1" readingOrder="2"/>
    </xf>
    <xf numFmtId="0" fontId="3" fillId="5" borderId="12" xfId="31" applyFont="1" applyFill="1" applyBorder="1" applyAlignment="1">
      <alignment horizontal="center" vertical="center" wrapText="1"/>
    </xf>
    <xf numFmtId="165" fontId="2" fillId="5" borderId="12" xfId="28" applyNumberFormat="1" applyFont="1" applyFill="1" applyBorder="1" applyAlignment="1">
      <alignment vertical="center"/>
    </xf>
    <xf numFmtId="165" fontId="3" fillId="5" borderId="12" xfId="30" applyNumberFormat="1" applyFont="1" applyFill="1" applyBorder="1" applyAlignment="1">
      <alignment vertical="center"/>
    </xf>
    <xf numFmtId="165" fontId="2" fillId="5" borderId="12" xfId="30" applyNumberFormat="1" applyFont="1" applyFill="1" applyBorder="1" applyAlignment="1">
      <alignment vertical="center"/>
    </xf>
    <xf numFmtId="0" fontId="5" fillId="5" borderId="12" xfId="29" applyFill="1" applyBorder="1" applyAlignment="1">
      <alignment horizontal="center" vertical="center" wrapText="1" readingOrder="2"/>
    </xf>
    <xf numFmtId="0" fontId="34" fillId="0" borderId="0" xfId="249" applyFont="1" applyAlignment="1">
      <alignment vertical="center"/>
    </xf>
    <xf numFmtId="0" fontId="3" fillId="0" borderId="0" xfId="249" applyFont="1" applyAlignment="1">
      <alignment horizontal="center" vertical="center" readingOrder="1"/>
    </xf>
    <xf numFmtId="0" fontId="12" fillId="0" borderId="0" xfId="249" applyFont="1" applyAlignment="1">
      <alignment horizontal="centerContinuous" vertical="center"/>
    </xf>
    <xf numFmtId="0" fontId="5" fillId="0" borderId="0" xfId="25">
      <alignment horizontal="right" vertical="center"/>
    </xf>
    <xf numFmtId="0" fontId="3" fillId="0" borderId="0" xfId="249" applyFont="1" applyAlignment="1">
      <alignment horizontal="centerContinuous" vertical="center"/>
    </xf>
    <xf numFmtId="0" fontId="5" fillId="0" borderId="0" xfId="249" applyFont="1" applyAlignment="1">
      <alignment vertical="center"/>
    </xf>
    <xf numFmtId="0" fontId="2" fillId="0" borderId="0" xfId="249" applyFont="1" applyAlignment="1">
      <alignment vertical="center"/>
    </xf>
    <xf numFmtId="0" fontId="2" fillId="0" borderId="0" xfId="249" applyFont="1" applyAlignment="1">
      <alignment horizontal="centerContinuous" vertical="center"/>
    </xf>
    <xf numFmtId="0" fontId="28" fillId="0" borderId="0" xfId="249" applyFont="1" applyAlignment="1">
      <alignment vertical="center" readingOrder="2"/>
    </xf>
    <xf numFmtId="0" fontId="31" fillId="0" borderId="0" xfId="249" applyFont="1" applyAlignment="1">
      <alignment horizontal="centerContinuous" vertical="center"/>
    </xf>
    <xf numFmtId="0" fontId="2" fillId="0" borderId="0" xfId="0" applyFont="1" applyAlignment="1">
      <alignment horizontal="right" vertical="center" indent="1"/>
    </xf>
    <xf numFmtId="167" fontId="3" fillId="5" borderId="9" xfId="15" applyNumberFormat="1" applyFill="1" applyBorder="1" applyAlignment="1">
      <alignment horizontal="right" vertical="center"/>
    </xf>
    <xf numFmtId="167" fontId="3" fillId="0" borderId="11" xfId="15" applyNumberFormat="1" applyBorder="1" applyAlignment="1">
      <alignment horizontal="right" vertical="center" indent="1"/>
    </xf>
    <xf numFmtId="2" fontId="3" fillId="0" borderId="11" xfId="15" applyNumberFormat="1" applyBorder="1" applyAlignment="1">
      <alignment horizontal="right" vertical="center" indent="1"/>
    </xf>
    <xf numFmtId="0" fontId="97" fillId="0" borderId="0" xfId="0" applyFont="1" applyAlignment="1">
      <alignment wrapText="1"/>
    </xf>
    <xf numFmtId="0" fontId="97" fillId="0" borderId="0" xfId="0" applyFont="1" applyAlignment="1">
      <alignment vertical="center" wrapText="1"/>
    </xf>
    <xf numFmtId="0" fontId="2" fillId="0" borderId="0" xfId="0" applyFont="1" applyAlignment="1">
      <alignment horizontal="right" vertical="center" wrapText="1" readingOrder="2"/>
    </xf>
    <xf numFmtId="14" fontId="2" fillId="6" borderId="0" xfId="31" applyNumberFormat="1" applyFont="1" applyFill="1" applyBorder="1" applyAlignment="1">
      <alignment horizontal="center" vertical="center" wrapText="1"/>
    </xf>
    <xf numFmtId="0" fontId="2" fillId="6" borderId="17" xfId="27" applyFont="1" applyFill="1" applyBorder="1" applyAlignment="1">
      <alignment horizontal="center" vertical="center" wrapText="1"/>
    </xf>
    <xf numFmtId="0" fontId="5" fillId="6" borderId="16" xfId="29" applyFont="1" applyFill="1" applyBorder="1" applyAlignment="1">
      <alignment horizontal="center" vertical="center" wrapText="1" readingOrder="2"/>
    </xf>
    <xf numFmtId="1" fontId="3" fillId="5" borderId="12" xfId="30" applyNumberFormat="1" applyFont="1" applyFill="1" applyBorder="1">
      <alignment horizontal="right" vertical="center" indent="1"/>
    </xf>
    <xf numFmtId="1" fontId="3" fillId="6" borderId="9" xfId="30" applyNumberFormat="1" applyFont="1" applyFill="1" applyBorder="1">
      <alignment horizontal="right" vertical="center" indent="1"/>
    </xf>
    <xf numFmtId="1" fontId="2" fillId="5" borderId="12" xfId="28" applyNumberFormat="1" applyFont="1" applyFill="1" applyBorder="1">
      <alignment horizontal="right" vertical="center" indent="1"/>
    </xf>
    <xf numFmtId="1" fontId="2" fillId="6" borderId="9" xfId="28" applyNumberFormat="1" applyFont="1" applyFill="1" applyBorder="1">
      <alignment horizontal="right" vertical="center" indent="1"/>
    </xf>
    <xf numFmtId="49" fontId="19" fillId="0" borderId="0" xfId="15" applyNumberFormat="1" applyFont="1" applyBorder="1" applyAlignment="1">
      <alignment vertical="center" wrapText="1"/>
    </xf>
    <xf numFmtId="0" fontId="12" fillId="0" borderId="0" xfId="15" applyFont="1" applyBorder="1" applyAlignment="1">
      <alignment vertical="center"/>
    </xf>
    <xf numFmtId="49" fontId="28" fillId="5" borderId="0" xfId="15" applyNumberFormat="1" applyFont="1" applyFill="1" applyBorder="1" applyAlignment="1">
      <alignment horizontal="right" vertical="center" indent="1"/>
    </xf>
    <xf numFmtId="49" fontId="2" fillId="6" borderId="0" xfId="15" applyNumberFormat="1" applyFont="1" applyFill="1" applyBorder="1" applyAlignment="1">
      <alignment horizontal="right" vertical="center" indent="2" readingOrder="2"/>
    </xf>
    <xf numFmtId="49" fontId="2" fillId="5" borderId="0" xfId="15" applyNumberFormat="1" applyFont="1" applyFill="1" applyBorder="1" applyAlignment="1">
      <alignment horizontal="right" vertical="center" indent="2" readingOrder="2"/>
    </xf>
    <xf numFmtId="167" fontId="34" fillId="6" borderId="0" xfId="15" applyNumberFormat="1" applyFont="1" applyFill="1" applyBorder="1" applyAlignment="1">
      <alignment horizontal="left" vertical="center" indent="1"/>
    </xf>
    <xf numFmtId="167" fontId="34" fillId="5" borderId="0" xfId="15" applyNumberFormat="1" applyFont="1" applyFill="1" applyBorder="1" applyAlignment="1">
      <alignment horizontal="left" vertical="center" indent="1"/>
    </xf>
    <xf numFmtId="49" fontId="5" fillId="6" borderId="0" xfId="15" applyNumberFormat="1" applyFont="1" applyFill="1" applyBorder="1" applyAlignment="1">
      <alignment horizontal="right" vertical="center" wrapText="1" indent="1"/>
    </xf>
    <xf numFmtId="49" fontId="5" fillId="5" borderId="0" xfId="15" applyNumberFormat="1" applyFont="1" applyFill="1" applyBorder="1" applyAlignment="1">
      <alignment horizontal="right" vertical="center" wrapText="1" indent="1"/>
    </xf>
    <xf numFmtId="0" fontId="0" fillId="0" borderId="0" xfId="0" applyBorder="1"/>
    <xf numFmtId="0" fontId="96" fillId="0" borderId="0" xfId="0" applyFont="1" applyBorder="1" applyAlignment="1">
      <alignment vertical="center" wrapText="1"/>
    </xf>
    <xf numFmtId="167" fontId="2" fillId="5" borderId="9" xfId="15" applyNumberFormat="1" applyFont="1" applyFill="1" applyBorder="1" applyAlignment="1">
      <alignment vertical="center"/>
    </xf>
    <xf numFmtId="167" fontId="2" fillId="5" borderId="11" xfId="15" applyNumberFormat="1" applyFont="1" applyFill="1" applyBorder="1" applyAlignment="1">
      <alignment vertical="center"/>
    </xf>
    <xf numFmtId="167" fontId="3" fillId="5" borderId="10" xfId="15" applyNumberFormat="1" applyFill="1" applyBorder="1" applyAlignment="1">
      <alignment vertical="center" wrapText="1"/>
    </xf>
    <xf numFmtId="0" fontId="25" fillId="0" borderId="0" xfId="13" applyFont="1" applyAlignment="1">
      <alignment horizontal="center" vertical="center" wrapText="1" readingOrder="1"/>
    </xf>
    <xf numFmtId="0" fontId="2" fillId="6" borderId="14" xfId="27" applyFont="1" applyFill="1" applyBorder="1" applyAlignment="1">
      <alignment horizontal="left" vertical="center" wrapText="1" indent="1" readingOrder="2"/>
    </xf>
    <xf numFmtId="0" fontId="17" fillId="6" borderId="14" xfId="27" applyFont="1" applyFill="1" applyBorder="1" applyAlignment="1">
      <alignment horizontal="right" vertical="center" wrapText="1" indent="1"/>
    </xf>
    <xf numFmtId="0" fontId="17" fillId="5" borderId="10" xfId="31" applyFont="1" applyFill="1" applyBorder="1">
      <alignment horizontal="left" vertical="center" wrapText="1" indent="1"/>
    </xf>
    <xf numFmtId="0" fontId="3" fillId="6" borderId="9" xfId="29" applyFont="1" applyFill="1" applyBorder="1" applyAlignment="1">
      <alignment horizontal="right" vertical="center" wrapText="1" indent="3" readingOrder="2"/>
    </xf>
    <xf numFmtId="0" fontId="17" fillId="6" borderId="10" xfId="31" applyFont="1" applyFill="1" applyBorder="1">
      <alignment horizontal="left" vertical="center" wrapText="1" indent="1"/>
    </xf>
    <xf numFmtId="0" fontId="23" fillId="5" borderId="9" xfId="31" applyFont="1" applyFill="1" applyBorder="1" applyAlignment="1">
      <alignment horizontal="left" vertical="center" wrapText="1" indent="3"/>
    </xf>
    <xf numFmtId="0" fontId="23" fillId="6" borderId="9" xfId="31" applyFont="1" applyFill="1" applyBorder="1" applyAlignment="1">
      <alignment horizontal="left" vertical="center" wrapText="1" indent="3"/>
    </xf>
    <xf numFmtId="0" fontId="3" fillId="5" borderId="11" xfId="29" applyFont="1" applyFill="1" applyBorder="1" applyAlignment="1">
      <alignment horizontal="right" vertical="center" wrapText="1" indent="3" readingOrder="2"/>
    </xf>
    <xf numFmtId="0" fontId="23" fillId="5" borderId="11" xfId="31" applyFont="1" applyFill="1" applyBorder="1" applyAlignment="1">
      <alignment horizontal="left" vertical="center" wrapText="1" indent="3"/>
    </xf>
    <xf numFmtId="0" fontId="3" fillId="5" borderId="9" xfId="29" applyFont="1" applyFill="1" applyBorder="1" applyAlignment="1">
      <alignment horizontal="right" vertical="center" wrapText="1" indent="3" readingOrder="2"/>
    </xf>
    <xf numFmtId="0" fontId="28" fillId="0" borderId="0" xfId="13" applyFont="1" applyAlignment="1">
      <alignment horizontal="center" vertical="center" wrapText="1" readingOrder="1"/>
    </xf>
    <xf numFmtId="0" fontId="2" fillId="6" borderId="17" xfId="6" applyFont="1" applyFill="1" applyBorder="1" applyAlignment="1">
      <alignment horizontal="center" vertical="center" wrapText="1"/>
    </xf>
    <xf numFmtId="0" fontId="2" fillId="6" borderId="13" xfId="6" applyFont="1" applyFill="1" applyBorder="1" applyAlignment="1">
      <alignment horizontal="center" vertical="center" wrapText="1"/>
    </xf>
    <xf numFmtId="0" fontId="2" fillId="6" borderId="10" xfId="29" applyFont="1" applyFill="1" applyBorder="1">
      <alignment horizontal="right" vertical="center" wrapText="1" indent="1" readingOrder="2"/>
    </xf>
    <xf numFmtId="0" fontId="2" fillId="5" borderId="10" xfId="29" applyFont="1" applyFill="1" applyBorder="1">
      <alignment horizontal="right" vertical="center" wrapText="1" indent="1" readingOrder="2"/>
    </xf>
    <xf numFmtId="0" fontId="31" fillId="0" borderId="0" xfId="1" applyFont="1" applyAlignment="1">
      <alignment horizontal="center" vertical="center" readingOrder="2"/>
    </xf>
    <xf numFmtId="0" fontId="5" fillId="0" borderId="0" xfId="2" applyFont="1" applyAlignment="1">
      <alignment horizontal="center" vertical="center" readingOrder="2"/>
    </xf>
    <xf numFmtId="0" fontId="5" fillId="0" borderId="0" xfId="2" applyFont="1" applyAlignment="1">
      <alignment horizontal="center" vertical="center" readingOrder="1"/>
    </xf>
    <xf numFmtId="0" fontId="2" fillId="6" borderId="27" xfId="3" applyFont="1" applyFill="1" applyBorder="1">
      <alignment horizontal="right" vertical="center" wrapText="1"/>
    </xf>
    <xf numFmtId="0" fontId="2" fillId="6" borderId="28" xfId="3" applyFont="1" applyFill="1" applyBorder="1">
      <alignment horizontal="right" vertical="center" wrapText="1"/>
    </xf>
    <xf numFmtId="0" fontId="2" fillId="6" borderId="29" xfId="3" applyFont="1" applyFill="1" applyBorder="1">
      <alignment horizontal="right" vertical="center" wrapText="1"/>
    </xf>
    <xf numFmtId="0" fontId="2" fillId="6" borderId="30" xfId="3" applyFont="1" applyFill="1" applyBorder="1">
      <alignment horizontal="right" vertical="center" wrapText="1"/>
    </xf>
    <xf numFmtId="1" fontId="17" fillId="6" borderId="23" xfId="4" applyFont="1" applyFill="1" applyBorder="1">
      <alignment horizontal="left" vertical="center" wrapText="1"/>
    </xf>
    <xf numFmtId="1" fontId="17" fillId="6" borderId="24" xfId="4" applyFont="1" applyFill="1" applyBorder="1">
      <alignment horizontal="left" vertical="center" wrapText="1"/>
    </xf>
    <xf numFmtId="1" fontId="17" fillId="6" borderId="25" xfId="4" applyFont="1" applyFill="1" applyBorder="1">
      <alignment horizontal="left" vertical="center" wrapText="1"/>
    </xf>
    <xf numFmtId="1" fontId="17" fillId="6" borderId="26" xfId="4" applyFont="1" applyFill="1" applyBorder="1">
      <alignment horizontal="left" vertical="center" wrapText="1"/>
    </xf>
    <xf numFmtId="0" fontId="34" fillId="0" borderId="0" xfId="13" applyFont="1" applyAlignment="1">
      <alignment horizontal="center" vertical="center" wrapText="1" readingOrder="1"/>
    </xf>
    <xf numFmtId="0" fontId="17" fillId="6" borderId="31" xfId="6" applyFont="1" applyFill="1" applyBorder="1">
      <alignment horizontal="center" vertical="center" wrapText="1"/>
    </xf>
    <xf numFmtId="0" fontId="2" fillId="6" borderId="31" xfId="6" applyFont="1" applyFill="1" applyBorder="1">
      <alignment horizontal="center" vertical="center" wrapText="1"/>
    </xf>
    <xf numFmtId="0" fontId="5" fillId="0" borderId="0" xfId="2" applyFont="1" applyAlignment="1">
      <alignment horizontal="center" vertical="center"/>
    </xf>
    <xf numFmtId="0" fontId="2" fillId="6" borderId="31" xfId="27" applyFont="1" applyFill="1" applyBorder="1" applyAlignment="1">
      <alignment horizontal="center" vertical="center" wrapText="1"/>
    </xf>
    <xf numFmtId="0" fontId="2" fillId="6" borderId="14" xfId="6" applyFont="1" applyFill="1" applyBorder="1">
      <alignment horizontal="center" vertical="center" wrapText="1"/>
    </xf>
    <xf numFmtId="1" fontId="2" fillId="6" borderId="31" xfId="5" applyFont="1" applyFill="1" applyBorder="1">
      <alignment horizontal="center" vertical="center"/>
    </xf>
    <xf numFmtId="14" fontId="2" fillId="5" borderId="12" xfId="31" applyNumberFormat="1" applyFont="1" applyFill="1" applyBorder="1" applyAlignment="1">
      <alignment horizontal="center" vertical="center" wrapText="1"/>
    </xf>
    <xf numFmtId="0" fontId="2" fillId="5" borderId="12" xfId="31" applyFont="1" applyFill="1" applyBorder="1" applyAlignment="1">
      <alignment horizontal="center" vertical="center" wrapText="1"/>
    </xf>
    <xf numFmtId="14" fontId="2" fillId="6" borderId="16" xfId="31" applyNumberFormat="1" applyFont="1" applyFill="1" applyBorder="1" applyAlignment="1">
      <alignment horizontal="center" vertical="center" wrapText="1"/>
    </xf>
    <xf numFmtId="14" fontId="2" fillId="6" borderId="21" xfId="31" applyNumberFormat="1" applyFont="1" applyFill="1" applyBorder="1" applyAlignment="1">
      <alignment horizontal="center" vertical="center" wrapText="1"/>
    </xf>
    <xf numFmtId="14" fontId="5" fillId="5" borderId="36" xfId="29" applyNumberFormat="1" applyFont="1" applyFill="1" applyBorder="1">
      <alignment horizontal="right" vertical="center" wrapText="1" indent="1" readingOrder="2"/>
    </xf>
    <xf numFmtId="14" fontId="5" fillId="5" borderId="37" xfId="29" applyNumberFormat="1" applyFont="1" applyFill="1" applyBorder="1">
      <alignment horizontal="right" vertical="center" wrapText="1" indent="1" readingOrder="2"/>
    </xf>
    <xf numFmtId="0" fontId="5" fillId="5" borderId="36" xfId="29" applyFont="1" applyFill="1" applyBorder="1">
      <alignment horizontal="right" vertical="center" wrapText="1" indent="1" readingOrder="2"/>
    </xf>
    <xf numFmtId="0" fontId="5" fillId="5" borderId="37" xfId="29" applyFont="1" applyFill="1" applyBorder="1">
      <alignment horizontal="right" vertical="center" wrapText="1" indent="1" readingOrder="2"/>
    </xf>
    <xf numFmtId="0" fontId="5" fillId="6" borderId="16" xfId="29" applyFont="1" applyFill="1" applyBorder="1">
      <alignment horizontal="right" vertical="center" wrapText="1" indent="1" readingOrder="2"/>
    </xf>
    <xf numFmtId="0" fontId="5" fillId="6" borderId="21" xfId="29" applyFont="1" applyFill="1" applyBorder="1">
      <alignment horizontal="right" vertical="center" wrapText="1" indent="1" readingOrder="2"/>
    </xf>
    <xf numFmtId="0" fontId="2" fillId="6" borderId="17" xfId="6" applyFont="1" applyFill="1" applyBorder="1" applyAlignment="1">
      <alignment horizontal="center" vertical="center" wrapText="1" readingOrder="1"/>
    </xf>
    <xf numFmtId="0" fontId="2" fillId="6" borderId="13" xfId="6" applyFont="1" applyFill="1" applyBorder="1" applyAlignment="1">
      <alignment horizontal="center" vertical="center" wrapText="1" readingOrder="1"/>
    </xf>
    <xf numFmtId="0" fontId="2" fillId="6" borderId="17" xfId="27" applyFont="1" applyFill="1" applyBorder="1" applyAlignment="1">
      <alignment horizontal="center" vertical="center" wrapText="1"/>
    </xf>
    <xf numFmtId="0" fontId="2" fillId="6" borderId="13" xfId="27" applyFont="1" applyFill="1" applyBorder="1" applyAlignment="1">
      <alignment horizontal="center" vertical="center" wrapText="1"/>
    </xf>
    <xf numFmtId="1" fontId="2" fillId="6" borderId="19" xfId="5" applyFont="1" applyFill="1" applyBorder="1" applyAlignment="1">
      <alignment horizontal="center" vertical="center" wrapText="1"/>
    </xf>
    <xf numFmtId="1" fontId="2" fillId="6" borderId="7" xfId="5" applyFont="1" applyFill="1" applyBorder="1" applyAlignment="1">
      <alignment horizontal="center" vertical="center" wrapText="1"/>
    </xf>
    <xf numFmtId="1" fontId="2" fillId="6" borderId="34" xfId="5" applyFont="1" applyFill="1" applyBorder="1" applyAlignment="1">
      <alignment horizontal="center" vertical="center" wrapText="1"/>
    </xf>
    <xf numFmtId="0" fontId="23" fillId="5" borderId="19" xfId="31" applyFont="1" applyFill="1" applyBorder="1" applyAlignment="1">
      <alignment horizontal="center" vertical="center" wrapText="1"/>
    </xf>
    <xf numFmtId="0" fontId="23" fillId="5" borderId="7" xfId="31" applyFont="1" applyFill="1" applyBorder="1" applyAlignment="1">
      <alignment horizontal="center" vertical="center" wrapText="1"/>
    </xf>
    <xf numFmtId="0" fontId="2" fillId="5" borderId="15" xfId="29" applyFont="1" applyFill="1" applyBorder="1">
      <alignment horizontal="right" vertical="center" wrapText="1" indent="1" readingOrder="2"/>
    </xf>
    <xf numFmtId="0" fontId="2" fillId="5" borderId="38" xfId="29" applyFont="1" applyFill="1" applyBorder="1">
      <alignment horizontal="right" vertical="center" wrapText="1" indent="1" readingOrder="2"/>
    </xf>
    <xf numFmtId="0" fontId="2" fillId="6" borderId="16" xfId="29" applyFont="1" applyFill="1" applyBorder="1">
      <alignment horizontal="right" vertical="center" wrapText="1" indent="1" readingOrder="2"/>
    </xf>
    <xf numFmtId="0" fontId="2" fillId="6" borderId="21" xfId="29" applyFont="1" applyFill="1" applyBorder="1">
      <alignment horizontal="right" vertical="center" wrapText="1" indent="1" readingOrder="2"/>
    </xf>
    <xf numFmtId="0" fontId="23" fillId="6" borderId="16" xfId="31" applyFont="1" applyFill="1" applyBorder="1" applyAlignment="1">
      <alignment horizontal="left" vertical="center" wrapText="1" indent="1"/>
    </xf>
    <xf numFmtId="0" fontId="23" fillId="6" borderId="35" xfId="31" applyFont="1" applyFill="1" applyBorder="1" applyAlignment="1">
      <alignment horizontal="left" vertical="center" wrapText="1" indent="1"/>
    </xf>
    <xf numFmtId="0" fontId="2" fillId="5" borderId="16" xfId="29" applyFont="1" applyFill="1" applyBorder="1">
      <alignment horizontal="right" vertical="center" wrapText="1" indent="1" readingOrder="2"/>
    </xf>
    <xf numFmtId="0" fontId="2" fillId="5" borderId="21" xfId="29" applyFont="1" applyFill="1" applyBorder="1">
      <alignment horizontal="right" vertical="center" wrapText="1" indent="1" readingOrder="2"/>
    </xf>
    <xf numFmtId="0" fontId="23" fillId="5" borderId="16" xfId="31" applyFont="1" applyFill="1" applyBorder="1" applyAlignment="1">
      <alignment horizontal="left" vertical="center" wrapText="1" indent="1"/>
    </xf>
    <xf numFmtId="0" fontId="23" fillId="5" borderId="35" xfId="31" applyFont="1" applyFill="1" applyBorder="1" applyAlignment="1">
      <alignment horizontal="left" vertical="center" wrapText="1" indent="1"/>
    </xf>
    <xf numFmtId="0" fontId="2" fillId="5" borderId="19" xfId="27" applyFont="1" applyFill="1" applyBorder="1" applyAlignment="1">
      <alignment horizontal="center" vertical="center" wrapText="1"/>
    </xf>
    <xf numFmtId="0" fontId="2" fillId="5" borderId="34" xfId="27" applyFont="1" applyFill="1" applyBorder="1" applyAlignment="1">
      <alignment horizontal="center" vertical="center" wrapText="1"/>
    </xf>
    <xf numFmtId="0" fontId="2" fillId="6" borderId="36" xfId="29" applyFont="1" applyFill="1" applyBorder="1">
      <alignment horizontal="right" vertical="center" wrapText="1" indent="1" readingOrder="2"/>
    </xf>
    <xf numFmtId="0" fontId="2" fillId="6" borderId="37" xfId="29" applyFont="1" applyFill="1" applyBorder="1">
      <alignment horizontal="right" vertical="center" wrapText="1" indent="1" readingOrder="2"/>
    </xf>
    <xf numFmtId="0" fontId="23" fillId="6" borderId="36" xfId="31" applyFont="1" applyFill="1" applyBorder="1" applyAlignment="1">
      <alignment horizontal="left" vertical="center" wrapText="1" indent="1"/>
    </xf>
    <xf numFmtId="0" fontId="23" fillId="6" borderId="20" xfId="31" applyFont="1" applyFill="1" applyBorder="1" applyAlignment="1">
      <alignment horizontal="left" vertical="center" wrapText="1" indent="1"/>
    </xf>
    <xf numFmtId="0" fontId="2" fillId="6" borderId="27" xfId="3" applyFont="1" applyFill="1" applyBorder="1" applyAlignment="1">
      <alignment horizontal="right" vertical="center" wrapText="1"/>
    </xf>
    <xf numFmtId="0" fontId="2" fillId="6" borderId="28" xfId="3" applyFont="1" applyFill="1" applyBorder="1" applyAlignment="1">
      <alignment horizontal="right" vertical="center" wrapText="1"/>
    </xf>
    <xf numFmtId="0" fontId="2" fillId="6" borderId="29" xfId="3" applyFont="1" applyFill="1" applyBorder="1" applyAlignment="1">
      <alignment horizontal="right" vertical="center" wrapText="1"/>
    </xf>
    <xf numFmtId="0" fontId="2" fillId="6" borderId="30" xfId="3" applyFont="1" applyFill="1" applyBorder="1" applyAlignment="1">
      <alignment horizontal="right" vertical="center" wrapText="1"/>
    </xf>
    <xf numFmtId="0" fontId="23" fillId="5" borderId="48" xfId="31" applyFont="1" applyFill="1" applyBorder="1" applyAlignment="1">
      <alignment horizontal="left" vertical="center" wrapText="1" indent="1"/>
    </xf>
    <xf numFmtId="0" fontId="23" fillId="5" borderId="39" xfId="31" applyFont="1" applyFill="1" applyBorder="1" applyAlignment="1">
      <alignment horizontal="left" vertical="center" wrapText="1" indent="1"/>
    </xf>
    <xf numFmtId="0" fontId="23" fillId="5" borderId="21" xfId="31" applyFont="1" applyFill="1" applyBorder="1" applyAlignment="1">
      <alignment horizontal="left" vertical="center" wrapText="1" indent="1"/>
    </xf>
    <xf numFmtId="0" fontId="17" fillId="5" borderId="39" xfId="31" applyFont="1" applyFill="1" applyBorder="1">
      <alignment horizontal="left" vertical="center" wrapText="1" indent="1"/>
    </xf>
    <xf numFmtId="0" fontId="17" fillId="5" borderId="40" xfId="31" applyFont="1" applyFill="1" applyBorder="1">
      <alignment horizontal="left" vertical="center" wrapText="1" indent="1"/>
    </xf>
    <xf numFmtId="0" fontId="17" fillId="6" borderId="16" xfId="31" applyFont="1" applyFill="1" applyBorder="1">
      <alignment horizontal="left" vertical="center" wrapText="1" indent="1"/>
    </xf>
    <xf numFmtId="0" fontId="17" fillId="6" borderId="21" xfId="31" applyFont="1" applyFill="1" applyBorder="1">
      <alignment horizontal="left" vertical="center" wrapText="1" indent="1"/>
    </xf>
    <xf numFmtId="1" fontId="17" fillId="6" borderId="41" xfId="4" applyFont="1" applyFill="1" applyBorder="1">
      <alignment horizontal="left" vertical="center" wrapText="1"/>
    </xf>
    <xf numFmtId="1" fontId="17" fillId="6" borderId="42" xfId="4" applyFont="1" applyFill="1" applyBorder="1">
      <alignment horizontal="left" vertical="center" wrapText="1"/>
    </xf>
    <xf numFmtId="1" fontId="17" fillId="6" borderId="43" xfId="4" applyFont="1" applyFill="1" applyBorder="1">
      <alignment horizontal="left" vertical="center" wrapText="1"/>
    </xf>
    <xf numFmtId="0" fontId="46" fillId="0" borderId="0" xfId="1" applyFont="1" applyAlignment="1">
      <alignment horizontal="center" vertical="center" readingOrder="2"/>
    </xf>
    <xf numFmtId="0" fontId="2" fillId="6" borderId="18" xfId="6" applyFont="1" applyFill="1" applyBorder="1" applyAlignment="1">
      <alignment horizontal="center" vertical="center" wrapText="1"/>
    </xf>
    <xf numFmtId="0" fontId="17" fillId="5" borderId="16" xfId="31" applyFont="1" applyFill="1" applyBorder="1">
      <alignment horizontal="left" vertical="center" wrapText="1" indent="1"/>
    </xf>
    <xf numFmtId="0" fontId="17" fillId="5" borderId="21" xfId="31" applyFont="1" applyFill="1" applyBorder="1">
      <alignment horizontal="left" vertical="center" wrapText="1" indent="1"/>
    </xf>
    <xf numFmtId="0" fontId="17" fillId="6" borderId="36" xfId="31" applyFont="1" applyFill="1" applyBorder="1">
      <alignment horizontal="left" vertical="center" wrapText="1" indent="1"/>
    </xf>
    <xf numFmtId="0" fontId="17" fillId="6" borderId="37" xfId="31" applyFont="1" applyFill="1" applyBorder="1">
      <alignment horizontal="left" vertical="center" wrapText="1" indent="1"/>
    </xf>
    <xf numFmtId="0" fontId="2" fillId="5" borderId="9" xfId="29" applyFont="1" applyFill="1" applyBorder="1">
      <alignment horizontal="right" vertical="center" wrapText="1" indent="1" readingOrder="2"/>
    </xf>
    <xf numFmtId="0" fontId="2" fillId="6" borderId="12" xfId="29" applyFont="1" applyFill="1" applyBorder="1">
      <alignment horizontal="right" vertical="center" wrapText="1" indent="1" readingOrder="2"/>
    </xf>
    <xf numFmtId="0" fontId="2" fillId="6" borderId="9" xfId="29" applyFont="1" applyFill="1" applyBorder="1">
      <alignment horizontal="right" vertical="center" wrapText="1" indent="1" readingOrder="2"/>
    </xf>
    <xf numFmtId="0" fontId="17" fillId="5" borderId="35" xfId="31" applyFont="1" applyFill="1" applyBorder="1">
      <alignment horizontal="left" vertical="center" wrapText="1" indent="1"/>
    </xf>
    <xf numFmtId="0" fontId="2" fillId="6" borderId="44" xfId="3" applyFont="1" applyFill="1" applyBorder="1">
      <alignment horizontal="right" vertical="center" wrapText="1"/>
    </xf>
    <xf numFmtId="0" fontId="2" fillId="6" borderId="45" xfId="3" applyFont="1" applyFill="1" applyBorder="1">
      <alignment horizontal="right" vertical="center" wrapText="1"/>
    </xf>
    <xf numFmtId="0" fontId="2" fillId="6" borderId="46" xfId="3" applyFont="1" applyFill="1" applyBorder="1">
      <alignment horizontal="right" vertical="center" wrapText="1"/>
    </xf>
    <xf numFmtId="0" fontId="31" fillId="5" borderId="0" xfId="1" applyFont="1" applyFill="1" applyAlignment="1">
      <alignment horizontal="center" vertical="center" readingOrder="2"/>
    </xf>
    <xf numFmtId="0" fontId="34" fillId="6" borderId="17" xfId="238" applyFont="1" applyFill="1" applyBorder="1" applyAlignment="1">
      <alignment horizontal="center" vertical="center" wrapText="1"/>
    </xf>
    <xf numFmtId="49" fontId="5" fillId="6" borderId="0" xfId="15" applyNumberFormat="1" applyFont="1" applyFill="1" applyBorder="1" applyAlignment="1">
      <alignment horizontal="center" vertical="center"/>
    </xf>
    <xf numFmtId="49" fontId="5" fillId="6" borderId="17" xfId="15" applyNumberFormat="1" applyFont="1" applyFill="1" applyBorder="1" applyAlignment="1">
      <alignment horizontal="center" vertical="center"/>
    </xf>
    <xf numFmtId="49" fontId="5" fillId="6" borderId="18" xfId="15" applyNumberFormat="1" applyFont="1" applyFill="1" applyBorder="1" applyAlignment="1">
      <alignment horizontal="center" vertical="center"/>
    </xf>
    <xf numFmtId="49" fontId="5" fillId="6" borderId="13" xfId="15" applyNumberFormat="1" applyFont="1" applyFill="1" applyBorder="1" applyAlignment="1">
      <alignment horizontal="center" vertical="center"/>
    </xf>
    <xf numFmtId="49" fontId="5" fillId="6" borderId="14" xfId="15" applyNumberFormat="1" applyFont="1" applyFill="1" applyBorder="1" applyAlignment="1">
      <alignment horizontal="center" vertical="center"/>
    </xf>
    <xf numFmtId="49" fontId="34" fillId="6" borderId="14" xfId="15" applyNumberFormat="1" applyFont="1" applyFill="1" applyBorder="1" applyAlignment="1">
      <alignment horizontal="center" vertical="center"/>
    </xf>
    <xf numFmtId="49" fontId="2" fillId="6" borderId="51" xfId="15" applyNumberFormat="1" applyFont="1" applyFill="1" applyBorder="1" applyAlignment="1">
      <alignment horizontal="center" vertical="center"/>
    </xf>
    <xf numFmtId="49" fontId="2" fillId="6" borderId="52" xfId="15" applyNumberFormat="1" applyFont="1" applyFill="1" applyBorder="1" applyAlignment="1">
      <alignment horizontal="center" vertical="center"/>
    </xf>
    <xf numFmtId="49" fontId="2" fillId="6" borderId="53" xfId="15" applyNumberFormat="1" applyFont="1" applyFill="1" applyBorder="1" applyAlignment="1">
      <alignment horizontal="center" vertical="center"/>
    </xf>
    <xf numFmtId="0" fontId="2" fillId="0" borderId="0" xfId="0" applyFont="1" applyAlignment="1">
      <alignment horizontal="right" wrapText="1" readingOrder="2"/>
    </xf>
    <xf numFmtId="49" fontId="2" fillId="6" borderId="17" xfId="15" applyNumberFormat="1" applyFont="1" applyFill="1" applyBorder="1" applyAlignment="1">
      <alignment horizontal="center" vertical="center"/>
    </xf>
    <xf numFmtId="49" fontId="2" fillId="6" borderId="13" xfId="15" applyNumberFormat="1" applyFont="1" applyFill="1" applyBorder="1" applyAlignment="1">
      <alignment horizontal="center" vertical="center"/>
    </xf>
    <xf numFmtId="0" fontId="97" fillId="0" borderId="8" xfId="0" applyFont="1" applyBorder="1" applyAlignment="1">
      <alignment horizontal="center" vertical="top" wrapText="1"/>
    </xf>
    <xf numFmtId="0" fontId="5" fillId="6" borderId="36" xfId="29" applyFont="1" applyFill="1" applyBorder="1" applyAlignment="1">
      <alignment horizontal="center" vertical="center" wrapText="1" readingOrder="2"/>
    </xf>
    <xf numFmtId="0" fontId="5" fillId="6" borderId="37" xfId="29" applyFont="1" applyFill="1" applyBorder="1" applyAlignment="1">
      <alignment horizontal="center" vertical="center" wrapText="1" readingOrder="2"/>
    </xf>
    <xf numFmtId="0" fontId="3" fillId="6" borderId="36" xfId="30" applyFont="1" applyFill="1" applyBorder="1" applyAlignment="1">
      <alignment horizontal="center" vertical="center"/>
    </xf>
    <xf numFmtId="0" fontId="3" fillId="6" borderId="37" xfId="30" applyFont="1" applyFill="1" applyBorder="1" applyAlignment="1">
      <alignment horizontal="center" vertical="center"/>
    </xf>
    <xf numFmtId="0" fontId="3" fillId="6" borderId="16" xfId="30" applyFont="1" applyFill="1" applyBorder="1" applyAlignment="1">
      <alignment horizontal="center" vertical="center"/>
    </xf>
    <xf numFmtId="0" fontId="3" fillId="6" borderId="21" xfId="30" applyFont="1" applyFill="1" applyBorder="1" applyAlignment="1">
      <alignment horizontal="center" vertical="center"/>
    </xf>
    <xf numFmtId="0" fontId="5" fillId="5" borderId="36" xfId="29" applyFont="1" applyFill="1" applyBorder="1" applyAlignment="1">
      <alignment horizontal="center" vertical="center" wrapText="1" readingOrder="2"/>
    </xf>
    <xf numFmtId="0" fontId="5" fillId="5" borderId="37" xfId="29" applyFont="1" applyFill="1" applyBorder="1" applyAlignment="1">
      <alignment horizontal="center" vertical="center" wrapText="1" readingOrder="2"/>
    </xf>
    <xf numFmtId="0" fontId="3" fillId="5" borderId="36" xfId="30" applyFont="1" applyFill="1" applyBorder="1" applyAlignment="1">
      <alignment horizontal="center" vertical="center"/>
    </xf>
    <xf numFmtId="0" fontId="3" fillId="5" borderId="37" xfId="30" applyFont="1" applyFill="1" applyBorder="1" applyAlignment="1">
      <alignment horizontal="center" vertical="center"/>
    </xf>
    <xf numFmtId="0" fontId="5" fillId="6" borderId="16" xfId="29" applyFont="1" applyFill="1" applyBorder="1" applyAlignment="1">
      <alignment horizontal="center" vertical="center" wrapText="1" readingOrder="2"/>
    </xf>
    <xf numFmtId="0" fontId="5" fillId="6" borderId="21" xfId="29" applyFont="1" applyFill="1" applyBorder="1" applyAlignment="1">
      <alignment horizontal="center" vertical="center" wrapText="1" readingOrder="2"/>
    </xf>
    <xf numFmtId="0" fontId="2" fillId="6" borderId="9" xfId="27" applyFont="1" applyFill="1" applyBorder="1" applyAlignment="1">
      <alignment horizontal="center" vertical="center" wrapText="1"/>
    </xf>
    <xf numFmtId="0" fontId="2" fillId="6" borderId="9" xfId="6" applyFont="1" applyFill="1" applyBorder="1">
      <alignment horizontal="center" vertical="center" wrapText="1"/>
    </xf>
    <xf numFmtId="0" fontId="3" fillId="5" borderId="36" xfId="29" applyFont="1" applyFill="1" applyBorder="1" applyAlignment="1">
      <alignment horizontal="center" vertical="center" wrapText="1" readingOrder="1"/>
    </xf>
    <xf numFmtId="0" fontId="3" fillId="5" borderId="37" xfId="29" applyFont="1" applyFill="1" applyBorder="1" applyAlignment="1">
      <alignment horizontal="center" vertical="center" wrapText="1" readingOrder="1"/>
    </xf>
    <xf numFmtId="0" fontId="26" fillId="0" borderId="0" xfId="13" applyFont="1" applyBorder="1" applyAlignment="1">
      <alignment horizontal="center" vertical="center" wrapText="1" readingOrder="1"/>
    </xf>
    <xf numFmtId="0" fontId="25" fillId="0" borderId="0" xfId="13" applyFont="1" applyBorder="1" applyAlignment="1">
      <alignment horizontal="center" vertical="center" wrapText="1" readingOrder="1"/>
    </xf>
    <xf numFmtId="0" fontId="31" fillId="0" borderId="0" xfId="1" applyFont="1" applyBorder="1" applyAlignment="1">
      <alignment horizontal="center" vertical="center" readingOrder="2"/>
    </xf>
    <xf numFmtId="0" fontId="5" fillId="0" borderId="0" xfId="2" applyFont="1" applyBorder="1" applyAlignment="1">
      <alignment horizontal="center" vertical="center"/>
    </xf>
    <xf numFmtId="0" fontId="2" fillId="5" borderId="0" xfId="31" applyFont="1" applyFill="1" applyBorder="1" applyAlignment="1">
      <alignment horizontal="center" vertical="center" wrapText="1"/>
    </xf>
    <xf numFmtId="0" fontId="2" fillId="3" borderId="0" xfId="31" applyFont="1" applyFill="1" applyBorder="1" applyAlignment="1">
      <alignment horizontal="center" vertical="center" wrapText="1"/>
    </xf>
    <xf numFmtId="0" fontId="2" fillId="0" borderId="0" xfId="0" applyFont="1" applyBorder="1" applyAlignment="1">
      <alignment horizontal="center" vertical="center"/>
    </xf>
    <xf numFmtId="1" fontId="17" fillId="6" borderId="58" xfId="4" applyFont="1" applyFill="1" applyBorder="1">
      <alignment horizontal="left" vertical="center" wrapText="1"/>
    </xf>
    <xf numFmtId="1" fontId="17" fillId="6" borderId="47" xfId="4" applyFont="1" applyFill="1" applyBorder="1">
      <alignment horizontal="left" vertical="center" wrapText="1"/>
    </xf>
    <xf numFmtId="49" fontId="2" fillId="6" borderId="18" xfId="15" applyNumberFormat="1" applyFont="1" applyFill="1" applyBorder="1" applyAlignment="1">
      <alignment horizontal="center" vertical="center"/>
    </xf>
    <xf numFmtId="49" fontId="5" fillId="6" borderId="14" xfId="15" applyNumberFormat="1" applyFont="1" applyFill="1" applyBorder="1" applyAlignment="1">
      <alignment horizontal="center" vertical="center" wrapText="1"/>
    </xf>
    <xf numFmtId="49" fontId="17" fillId="6" borderId="17" xfId="15" applyNumberFormat="1" applyFont="1" applyFill="1" applyBorder="1" applyAlignment="1">
      <alignment horizontal="center" vertical="center"/>
    </xf>
    <xf numFmtId="49" fontId="17" fillId="6" borderId="18" xfId="15" applyNumberFormat="1" applyFont="1" applyFill="1" applyBorder="1" applyAlignment="1">
      <alignment horizontal="center" vertical="center"/>
    </xf>
    <xf numFmtId="49" fontId="17" fillId="6" borderId="13" xfId="15" applyNumberFormat="1" applyFont="1" applyFill="1" applyBorder="1" applyAlignment="1">
      <alignment horizontal="center" vertical="center"/>
    </xf>
    <xf numFmtId="0" fontId="2" fillId="6" borderId="72" xfId="3" applyFont="1" applyFill="1" applyBorder="1">
      <alignment horizontal="right" vertical="center" wrapText="1"/>
    </xf>
    <xf numFmtId="0" fontId="2" fillId="6" borderId="11" xfId="6" applyFont="1" applyFill="1" applyBorder="1">
      <alignment horizontal="center" vertical="center" wrapText="1"/>
    </xf>
    <xf numFmtId="0" fontId="2" fillId="6" borderId="11" xfId="27" applyFont="1" applyFill="1" applyBorder="1" applyAlignment="1">
      <alignment horizontal="center" vertical="center" wrapText="1"/>
    </xf>
    <xf numFmtId="0" fontId="5" fillId="5" borderId="19" xfId="29" applyFont="1" applyFill="1" applyBorder="1" applyAlignment="1">
      <alignment horizontal="center" vertical="center" wrapText="1" readingOrder="2"/>
    </xf>
    <xf numFmtId="0" fontId="5" fillId="5" borderId="34" xfId="29" applyFont="1" applyFill="1" applyBorder="1" applyAlignment="1">
      <alignment horizontal="center" vertical="center" wrapText="1" readingOrder="2"/>
    </xf>
    <xf numFmtId="0" fontId="3" fillId="5" borderId="14" xfId="30" applyFont="1" applyFill="1" applyBorder="1">
      <alignment horizontal="right" vertical="center" indent="1"/>
    </xf>
    <xf numFmtId="0" fontId="3" fillId="5" borderId="19" xfId="29" applyFont="1" applyFill="1" applyBorder="1" applyAlignment="1">
      <alignment horizontal="center" vertical="center" wrapText="1" readingOrder="1"/>
    </xf>
    <xf numFmtId="0" fontId="3" fillId="5" borderId="34" xfId="29" applyFont="1" applyFill="1" applyBorder="1" applyAlignment="1">
      <alignment horizontal="center" vertical="center" wrapText="1" readingOrder="1"/>
    </xf>
    <xf numFmtId="1" fontId="17" fillId="6" borderId="73" xfId="4" applyFont="1" applyFill="1" applyBorder="1">
      <alignment horizontal="left" vertical="center" wrapText="1"/>
    </xf>
    <xf numFmtId="0" fontId="5" fillId="5" borderId="48" xfId="29" applyFont="1" applyFill="1" applyBorder="1" applyAlignment="1">
      <alignment horizontal="center" vertical="center" wrapText="1" readingOrder="2"/>
    </xf>
    <xf numFmtId="0" fontId="5" fillId="5" borderId="40" xfId="29" applyFont="1" applyFill="1" applyBorder="1" applyAlignment="1">
      <alignment horizontal="center" vertical="center" wrapText="1" readingOrder="2"/>
    </xf>
    <xf numFmtId="0" fontId="3" fillId="5" borderId="17" xfId="30" applyFont="1" applyFill="1" applyBorder="1">
      <alignment horizontal="right" vertical="center" indent="1"/>
    </xf>
    <xf numFmtId="0" fontId="3" fillId="5" borderId="17" xfId="28" applyFont="1" applyFill="1" applyBorder="1">
      <alignment horizontal="right" vertical="center" indent="1"/>
    </xf>
    <xf numFmtId="0" fontId="3" fillId="5" borderId="48" xfId="30" applyFont="1" applyFill="1" applyBorder="1" applyAlignment="1">
      <alignment horizontal="center" vertical="center"/>
    </xf>
    <xf numFmtId="0" fontId="3" fillId="5" borderId="40" xfId="30" applyFont="1" applyFill="1" applyBorder="1" applyAlignment="1">
      <alignment horizontal="center" vertical="center"/>
    </xf>
    <xf numFmtId="1" fontId="2" fillId="6" borderId="11" xfId="5" applyFont="1" applyFill="1" applyBorder="1">
      <alignment horizontal="center" vertical="center"/>
    </xf>
    <xf numFmtId="0" fontId="17" fillId="6" borderId="17" xfId="6" applyFont="1" applyFill="1" applyBorder="1">
      <alignment horizontal="center" vertical="center" wrapText="1"/>
    </xf>
    <xf numFmtId="0" fontId="17" fillId="6" borderId="11" xfId="6" applyFont="1" applyFill="1" applyBorder="1">
      <alignment horizontal="center" vertical="center" wrapText="1"/>
    </xf>
    <xf numFmtId="0" fontId="5" fillId="5" borderId="19" xfId="29" applyFont="1" applyFill="1" applyBorder="1">
      <alignment horizontal="right" vertical="center" wrapText="1" indent="1" readingOrder="2"/>
    </xf>
    <xf numFmtId="0" fontId="5" fillId="5" borderId="34" xfId="29" applyFont="1" applyFill="1" applyBorder="1">
      <alignment horizontal="right" vertical="center" wrapText="1" indent="1" readingOrder="2"/>
    </xf>
    <xf numFmtId="165" fontId="3" fillId="5" borderId="14" xfId="30" applyNumberFormat="1" applyFont="1" applyFill="1" applyBorder="1">
      <alignment horizontal="right" vertical="center" indent="1"/>
    </xf>
    <xf numFmtId="1" fontId="3" fillId="5" borderId="14" xfId="30" applyNumberFormat="1" applyFont="1" applyFill="1" applyBorder="1">
      <alignment horizontal="right" vertical="center" indent="1"/>
    </xf>
    <xf numFmtId="1" fontId="2" fillId="5" borderId="14" xfId="28" applyNumberFormat="1" applyFont="1" applyFill="1" applyBorder="1">
      <alignment horizontal="right" vertical="center" indent="1"/>
    </xf>
    <xf numFmtId="165" fontId="2" fillId="5" borderId="14" xfId="28" applyNumberFormat="1" applyFont="1" applyFill="1" applyBorder="1">
      <alignment horizontal="right" vertical="center" indent="1"/>
    </xf>
    <xf numFmtId="14" fontId="2" fillId="5" borderId="14" xfId="31" applyNumberFormat="1" applyFont="1" applyFill="1" applyBorder="1" applyAlignment="1">
      <alignment horizontal="center" vertical="center" wrapText="1"/>
    </xf>
    <xf numFmtId="0" fontId="2" fillId="5" borderId="14" xfId="31" applyFont="1" applyFill="1" applyBorder="1" applyAlignment="1">
      <alignment horizontal="center" vertical="center" wrapText="1"/>
    </xf>
    <xf numFmtId="0" fontId="5" fillId="5" borderId="16" xfId="29" applyFont="1" applyFill="1" applyBorder="1" applyAlignment="1">
      <alignment horizontal="center" vertical="center" wrapText="1" readingOrder="2"/>
    </xf>
    <xf numFmtId="14" fontId="5" fillId="5" borderId="36" xfId="29" applyNumberFormat="1" applyFont="1" applyFill="1" applyBorder="1" applyAlignment="1">
      <alignment horizontal="center" vertical="center" wrapText="1" readingOrder="2"/>
    </xf>
    <xf numFmtId="0" fontId="2" fillId="6" borderId="32" xfId="3" applyFont="1" applyFill="1" applyBorder="1" applyAlignment="1">
      <alignment horizontal="right" vertical="center" wrapText="1"/>
    </xf>
    <xf numFmtId="0" fontId="2" fillId="6" borderId="33" xfId="3" applyFont="1" applyFill="1" applyBorder="1" applyAlignment="1">
      <alignment horizontal="right" vertical="center"/>
    </xf>
    <xf numFmtId="1" fontId="17" fillId="6" borderId="74" xfId="4" applyFont="1" applyFill="1" applyBorder="1">
      <alignment horizontal="left" vertical="center" wrapText="1"/>
    </xf>
    <xf numFmtId="1" fontId="17" fillId="6" borderId="75" xfId="4" applyFont="1" applyFill="1" applyBorder="1">
      <alignment horizontal="left" vertical="center" wrapText="1"/>
    </xf>
    <xf numFmtId="9" fontId="3" fillId="0" borderId="0" xfId="0" applyNumberFormat="1" applyFont="1" applyBorder="1" applyAlignment="1">
      <alignment horizontal="center" vertical="center"/>
    </xf>
    <xf numFmtId="0" fontId="2" fillId="6" borderId="18" xfId="6" applyFont="1" applyFill="1" applyBorder="1" applyAlignment="1">
      <alignment horizontal="center" vertical="center" wrapText="1" readingOrder="1"/>
    </xf>
    <xf numFmtId="0" fontId="34" fillId="6" borderId="18" xfId="6" applyFont="1" applyFill="1" applyBorder="1" applyAlignment="1">
      <alignment horizontal="center" vertical="center" wrapText="1" readingOrder="1"/>
    </xf>
    <xf numFmtId="0" fontId="5" fillId="6" borderId="18" xfId="238" applyFont="1" applyFill="1" applyBorder="1" applyAlignment="1">
      <alignment horizontal="center" vertical="center" wrapText="1"/>
    </xf>
    <xf numFmtId="0" fontId="5" fillId="5" borderId="76" xfId="29" applyFill="1" applyBorder="1" applyAlignment="1">
      <alignment horizontal="center" vertical="center" wrapText="1" readingOrder="2"/>
    </xf>
    <xf numFmtId="165" fontId="3" fillId="5" borderId="76" xfId="30" applyNumberFormat="1" applyFont="1" applyFill="1" applyBorder="1" applyAlignment="1">
      <alignment vertical="center"/>
    </xf>
    <xf numFmtId="165" fontId="2" fillId="5" borderId="76" xfId="30" applyNumberFormat="1" applyFont="1" applyFill="1" applyBorder="1" applyAlignment="1">
      <alignment vertical="center"/>
    </xf>
    <xf numFmtId="165" fontId="2" fillId="5" borderId="76" xfId="28" applyNumberFormat="1" applyFont="1" applyFill="1" applyBorder="1" applyAlignment="1">
      <alignment vertical="center"/>
    </xf>
    <xf numFmtId="0" fontId="3" fillId="5" borderId="76" xfId="31" applyFont="1" applyFill="1" applyBorder="1" applyAlignment="1">
      <alignment horizontal="center" vertical="center" wrapText="1"/>
    </xf>
    <xf numFmtId="0" fontId="26" fillId="5" borderId="0" xfId="0" applyFont="1" applyFill="1" applyAlignment="1">
      <alignment horizontal="center" vertical="center" wrapText="1" readingOrder="1"/>
    </xf>
    <xf numFmtId="49" fontId="31" fillId="5" borderId="0" xfId="15" applyNumberFormat="1" applyFont="1" applyFill="1" applyAlignment="1">
      <alignment horizontal="center" vertical="center"/>
    </xf>
    <xf numFmtId="49" fontId="5" fillId="5" borderId="0" xfId="15" applyNumberFormat="1" applyFont="1" applyFill="1" applyAlignment="1">
      <alignment horizontal="center" vertical="center" wrapText="1"/>
    </xf>
    <xf numFmtId="167" fontId="5" fillId="5" borderId="0" xfId="15" applyNumberFormat="1" applyFont="1" applyFill="1" applyAlignment="1">
      <alignment horizontal="right" vertical="center"/>
    </xf>
    <xf numFmtId="0" fontId="49" fillId="5" borderId="0" xfId="15" applyFont="1" applyFill="1"/>
    <xf numFmtId="0" fontId="48" fillId="5" borderId="0" xfId="15" applyFont="1" applyFill="1" applyAlignment="1">
      <alignment horizontal="right"/>
    </xf>
    <xf numFmtId="0" fontId="48" fillId="5" borderId="0" xfId="15" applyFont="1" applyFill="1" applyAlignment="1">
      <alignment horizontal="left"/>
    </xf>
    <xf numFmtId="49" fontId="2" fillId="5" borderId="0" xfId="15" applyNumberFormat="1" applyFont="1" applyFill="1" applyAlignment="1">
      <alignment vertical="center"/>
    </xf>
    <xf numFmtId="0" fontId="25" fillId="5" borderId="0" xfId="0" applyFont="1" applyFill="1" applyAlignment="1">
      <alignment horizontal="center" vertical="center" wrapText="1" readingOrder="1"/>
    </xf>
    <xf numFmtId="167" fontId="5" fillId="5" borderId="0" xfId="15" applyNumberFormat="1" applyFont="1" applyFill="1" applyAlignment="1">
      <alignment horizontal="right" vertical="center" readingOrder="2"/>
    </xf>
    <xf numFmtId="0" fontId="2" fillId="5" borderId="14" xfId="30" applyFont="1" applyFill="1" applyBorder="1">
      <alignment horizontal="right" vertical="center" indent="1"/>
    </xf>
    <xf numFmtId="0" fontId="2" fillId="6" borderId="9" xfId="30" applyFont="1" applyFill="1" applyBorder="1">
      <alignment horizontal="right" vertical="center" indent="1"/>
    </xf>
    <xf numFmtId="0" fontId="2" fillId="5" borderId="12" xfId="30" applyFont="1" applyFill="1" applyBorder="1">
      <alignment horizontal="right" vertical="center" indent="1"/>
    </xf>
    <xf numFmtId="49" fontId="5" fillId="5" borderId="0" xfId="0" applyNumberFormat="1" applyFont="1" applyFill="1" applyAlignment="1">
      <alignment horizontal="center" vertical="center" wrapText="1"/>
    </xf>
    <xf numFmtId="167" fontId="5" fillId="5" borderId="0" xfId="0" applyNumberFormat="1" applyFont="1" applyFill="1" applyAlignment="1">
      <alignment horizontal="right" vertical="center"/>
    </xf>
    <xf numFmtId="0" fontId="49" fillId="5" borderId="0" xfId="0" applyFont="1" applyFill="1"/>
    <xf numFmtId="0" fontId="48" fillId="5" borderId="0" xfId="0" applyFont="1" applyFill="1" applyAlignment="1">
      <alignment horizontal="right"/>
    </xf>
    <xf numFmtId="0" fontId="48" fillId="5" borderId="0" xfId="0" applyFont="1" applyFill="1" applyAlignment="1">
      <alignment horizontal="left"/>
    </xf>
    <xf numFmtId="49" fontId="2" fillId="5" borderId="0" xfId="0" applyNumberFormat="1" applyFont="1" applyFill="1" applyAlignment="1">
      <alignment vertical="center"/>
    </xf>
    <xf numFmtId="0" fontId="48" fillId="5" borderId="0" xfId="0" applyFont="1" applyFill="1" applyAlignment="1">
      <alignment horizontal="right"/>
    </xf>
  </cellXfs>
  <cellStyles count="250">
    <cellStyle name="20% - Accent1 2" xfId="39"/>
    <cellStyle name="20% - Accent2 2" xfId="40"/>
    <cellStyle name="20% - Accent3 2" xfId="41"/>
    <cellStyle name="20% - Accent4 2"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4 2" xfId="52"/>
    <cellStyle name="40% - Accent4 3" xfId="53"/>
    <cellStyle name="40% - Accent5 2" xfId="54"/>
    <cellStyle name="40% - Accent5 3" xfId="55"/>
    <cellStyle name="40% - Accent6 2" xfId="56"/>
    <cellStyle name="40% - Accent6 3" xfId="57"/>
    <cellStyle name="60% - Accent1 2" xfId="58"/>
    <cellStyle name="60% - Accent2 2" xfId="59"/>
    <cellStyle name="60% - Accent3 2" xfId="60"/>
    <cellStyle name="60% - Accent4 2" xfId="61"/>
    <cellStyle name="60% - Accent5 2" xfId="62"/>
    <cellStyle name="60% - Accent6 2" xfId="63"/>
    <cellStyle name="Accent1 2" xfId="64"/>
    <cellStyle name="Accent2 2" xfId="65"/>
    <cellStyle name="Accent3 2" xfId="66"/>
    <cellStyle name="Accent4 2" xfId="67"/>
    <cellStyle name="Accent5 2" xfId="68"/>
    <cellStyle name="Accent5 3" xfId="69"/>
    <cellStyle name="Accent6 2" xfId="70"/>
    <cellStyle name="Bad 2" xfId="71"/>
    <cellStyle name="Calculation 2" xfId="72"/>
    <cellStyle name="Check Cell 2" xfId="73"/>
    <cellStyle name="Comma 10" xfId="74"/>
    <cellStyle name="Comma 2" xfId="75"/>
    <cellStyle name="Comma 2 2" xfId="76"/>
    <cellStyle name="Comma 2 2 2" xfId="77"/>
    <cellStyle name="Comma 2 2 3" xfId="78"/>
    <cellStyle name="Comma 2 3" xfId="79"/>
    <cellStyle name="Comma 2 3 2" xfId="80"/>
    <cellStyle name="Comma 2 3 3" xfId="81"/>
    <cellStyle name="Comma 2 4" xfId="82"/>
    <cellStyle name="Comma 2 5" xfId="83"/>
    <cellStyle name="Comma 2 6" xfId="84"/>
    <cellStyle name="Comma 3" xfId="85"/>
    <cellStyle name="Comma 3 2" xfId="86"/>
    <cellStyle name="Comma 3 2 2" xfId="87"/>
    <cellStyle name="Comma 3 2 3" xfId="88"/>
    <cellStyle name="Comma 3 3" xfId="89"/>
    <cellStyle name="Comma 3 4" xfId="90"/>
    <cellStyle name="Comma 3 5" xfId="91"/>
    <cellStyle name="Comma 4" xfId="92"/>
    <cellStyle name="Comma 4 2" xfId="93"/>
    <cellStyle name="Comma 5" xfId="94"/>
    <cellStyle name="Explanatory Text 2" xfId="95"/>
    <cellStyle name="Good 2" xfId="96"/>
    <cellStyle name="H1" xfId="1"/>
    <cellStyle name="H1 2" xfId="97"/>
    <cellStyle name="H1 2 2" xfId="98"/>
    <cellStyle name="H2" xfId="2"/>
    <cellStyle name="H2 2" xfId="99"/>
    <cellStyle name="H2 2 2" xfId="100"/>
    <cellStyle name="had" xfId="3"/>
    <cellStyle name="had 2" xfId="101"/>
    <cellStyle name="had 2 2" xfId="102"/>
    <cellStyle name="had0" xfId="4"/>
    <cellStyle name="Had1" xfId="5"/>
    <cellStyle name="Had2" xfId="6"/>
    <cellStyle name="Had3" xfId="7"/>
    <cellStyle name="Had3 2" xfId="103"/>
    <cellStyle name="Header" xfId="104"/>
    <cellStyle name="Heading 1 2" xfId="105"/>
    <cellStyle name="Heading 2 2" xfId="106"/>
    <cellStyle name="Heading 2 3" xfId="107"/>
    <cellStyle name="Heading 3 2" xfId="108"/>
    <cellStyle name="Heading 4 2" xfId="109"/>
    <cellStyle name="Hyperlink" xfId="8" builtinId="8"/>
    <cellStyle name="Hyperlink 2" xfId="110"/>
    <cellStyle name="Input 2" xfId="111"/>
    <cellStyle name="inxa" xfId="9"/>
    <cellStyle name="inxe" xfId="10"/>
    <cellStyle name="Linked Cell 2" xfId="112"/>
    <cellStyle name="m49048872" xfId="113"/>
    <cellStyle name="MS_Arabic" xfId="114"/>
    <cellStyle name="Neutral 2" xfId="115"/>
    <cellStyle name="Normal" xfId="0" builtinId="0"/>
    <cellStyle name="Normal 10" xfId="11"/>
    <cellStyle name="Normal 10 2" xfId="116"/>
    <cellStyle name="Normal 10 2 2" xfId="117"/>
    <cellStyle name="Normal 10 2 3" xfId="118"/>
    <cellStyle name="Normal 11" xfId="119"/>
    <cellStyle name="Normal 11 2" xfId="120"/>
    <cellStyle name="Normal 11 3" xfId="121"/>
    <cellStyle name="Normal 12" xfId="122"/>
    <cellStyle name="Normal 12 2" xfId="123"/>
    <cellStyle name="Normal 12 2 2" xfId="124"/>
    <cellStyle name="Normal 12 3" xfId="125"/>
    <cellStyle name="Normal 13" xfId="12"/>
    <cellStyle name="Normal 13 2" xfId="126"/>
    <cellStyle name="Normal 13 2 2" xfId="127"/>
    <cellStyle name="Normal 13 2 3" xfId="128"/>
    <cellStyle name="Normal 13 3" xfId="129"/>
    <cellStyle name="Normal 13 4" xfId="130"/>
    <cellStyle name="Normal 14" xfId="131"/>
    <cellStyle name="Normal 14 2" xfId="132"/>
    <cellStyle name="Normal 14 2 2" xfId="133"/>
    <cellStyle name="Normal 15" xfId="134"/>
    <cellStyle name="Normal 15 2" xfId="135"/>
    <cellStyle name="Normal 15 2 2" xfId="136"/>
    <cellStyle name="Normal 15 3" xfId="137"/>
    <cellStyle name="Normal 16" xfId="138"/>
    <cellStyle name="Normal 17" xfId="139"/>
    <cellStyle name="Normal 18" xfId="140"/>
    <cellStyle name="Normal 19" xfId="141"/>
    <cellStyle name="Normal 2" xfId="13"/>
    <cellStyle name="Normal 2 2" xfId="14"/>
    <cellStyle name="Normal 2 2 2" xfId="142"/>
    <cellStyle name="Normal 2 2 2 2" xfId="143"/>
    <cellStyle name="Normal 2 2 2 2 2" xfId="144"/>
    <cellStyle name="Normal 2 2 3" xfId="145"/>
    <cellStyle name="Normal 2 2 3 2" xfId="146"/>
    <cellStyle name="Normal 2 2 4" xfId="147"/>
    <cellStyle name="Normal 2 3" xfId="148"/>
    <cellStyle name="Normal 2 3 2" xfId="149"/>
    <cellStyle name="Normal 2 3 3" xfId="150"/>
    <cellStyle name="Normal 2 3 4" xfId="151"/>
    <cellStyle name="Normal 2 4" xfId="152"/>
    <cellStyle name="Normal 2 4 2" xfId="153"/>
    <cellStyle name="Normal 2 4 3" xfId="154"/>
    <cellStyle name="Normal 2 5" xfId="155"/>
    <cellStyle name="Normal 2_نشره التجاره الداخليه 21" xfId="36"/>
    <cellStyle name="Normal 20" xfId="156"/>
    <cellStyle name="Normal 21" xfId="38"/>
    <cellStyle name="Normal 3" xfId="15"/>
    <cellStyle name="Normal 3 10" xfId="157"/>
    <cellStyle name="Normal 3 10 2" xfId="158"/>
    <cellStyle name="Normal 3 10 3" xfId="159"/>
    <cellStyle name="Normal 3 2" xfId="37"/>
    <cellStyle name="Normal 3 2 2" xfId="160"/>
    <cellStyle name="Normal 3 3" xfId="161"/>
    <cellStyle name="Normal 3 4" xfId="162"/>
    <cellStyle name="Normal 3 4 2" xfId="163"/>
    <cellStyle name="Normal 3 4 2 2" xfId="164"/>
    <cellStyle name="Normal 3 4 3" xfId="165"/>
    <cellStyle name="Normal 3 4 4" xfId="166"/>
    <cellStyle name="Normal 3 5" xfId="167"/>
    <cellStyle name="Normal 3 6" xfId="168"/>
    <cellStyle name="Normal 3 6 2" xfId="169"/>
    <cellStyle name="Normal 3 6 3" xfId="170"/>
    <cellStyle name="Normal 3 7" xfId="171"/>
    <cellStyle name="Normal 3 8" xfId="249"/>
    <cellStyle name="Normal 4" xfId="16"/>
    <cellStyle name="Normal 4 2" xfId="17"/>
    <cellStyle name="Normal 4 2 2" xfId="172"/>
    <cellStyle name="Normal 4 2 3" xfId="173"/>
    <cellStyle name="Normal 4 2 4" xfId="174"/>
    <cellStyle name="Normal 4 3" xfId="175"/>
    <cellStyle name="Normal 4 3 2" xfId="176"/>
    <cellStyle name="Normal 4 3 3" xfId="177"/>
    <cellStyle name="Normal 4 4" xfId="178"/>
    <cellStyle name="Normal 4 4 2" xfId="179"/>
    <cellStyle name="Normal 4 5" xfId="180"/>
    <cellStyle name="Normal 4 6" xfId="181"/>
    <cellStyle name="Normal 5" xfId="18"/>
    <cellStyle name="Normal 5 2" xfId="183"/>
    <cellStyle name="Normal 5 2 2" xfId="184"/>
    <cellStyle name="Normal 5 2 3" xfId="185"/>
    <cellStyle name="Normal 5 3" xfId="186"/>
    <cellStyle name="Normal 5 4" xfId="182"/>
    <cellStyle name="Normal 6" xfId="34"/>
    <cellStyle name="Normal 6 2" xfId="188"/>
    <cellStyle name="Normal 6 2 2" xfId="189"/>
    <cellStyle name="Normal 6 2 3" xfId="190"/>
    <cellStyle name="Normal 6 3" xfId="191"/>
    <cellStyle name="Normal 6 3 2" xfId="192"/>
    <cellStyle name="Normal 6 4" xfId="193"/>
    <cellStyle name="Normal 6 5" xfId="187"/>
    <cellStyle name="Normal 60" xfId="194"/>
    <cellStyle name="Normal 60 2" xfId="195"/>
    <cellStyle name="Normal 7" xfId="35"/>
    <cellStyle name="Normal 7 2" xfId="197"/>
    <cellStyle name="Normal 7 2 2" xfId="198"/>
    <cellStyle name="Normal 7 3" xfId="199"/>
    <cellStyle name="Normal 7 3 2" xfId="200"/>
    <cellStyle name="Normal 7 4" xfId="201"/>
    <cellStyle name="Normal 7 5" xfId="202"/>
    <cellStyle name="Normal 7 6" xfId="196"/>
    <cellStyle name="Normal 8" xfId="203"/>
    <cellStyle name="Normal 8 2" xfId="204"/>
    <cellStyle name="Normal 8 2 2" xfId="205"/>
    <cellStyle name="Normal 8 3" xfId="206"/>
    <cellStyle name="Normal 8 4" xfId="207"/>
    <cellStyle name="Normal 9" xfId="19"/>
    <cellStyle name="Normal 9 2" xfId="208"/>
    <cellStyle name="Normal_جداول النشرة الفصلية الجديدة بدون كلمة السر" xfId="20"/>
    <cellStyle name="NotA" xfId="21"/>
    <cellStyle name="Note" xfId="22" builtinId="10" customBuiltin="1"/>
    <cellStyle name="Note 2" xfId="209"/>
    <cellStyle name="Note 3" xfId="210"/>
    <cellStyle name="Note 4" xfId="211"/>
    <cellStyle name="Output 2" xfId="212"/>
    <cellStyle name="Percent" xfId="23" builtinId="5"/>
    <cellStyle name="Percent 2" xfId="24"/>
    <cellStyle name="Percent 2 2" xfId="213"/>
    <cellStyle name="Percent 2 2 2" xfId="214"/>
    <cellStyle name="Percent 2 3" xfId="215"/>
    <cellStyle name="Percent 2 4" xfId="216"/>
    <cellStyle name="Percent 2 5" xfId="217"/>
    <cellStyle name="Percent 3" xfId="218"/>
    <cellStyle name="Percent 3 2" xfId="219"/>
    <cellStyle name="Percent 4" xfId="220"/>
    <cellStyle name="Percent 4 2" xfId="221"/>
    <cellStyle name="s32" xfId="222"/>
    <cellStyle name="s35" xfId="223"/>
    <cellStyle name="s37" xfId="224"/>
    <cellStyle name="s44" xfId="225"/>
    <cellStyle name="s73" xfId="226"/>
    <cellStyle name="s78" xfId="227"/>
    <cellStyle name="s80" xfId="228"/>
    <cellStyle name="s93" xfId="229"/>
    <cellStyle name="s94" xfId="230"/>
    <cellStyle name="Style 1" xfId="231"/>
    <cellStyle name="T1" xfId="25"/>
    <cellStyle name="T1 2" xfId="232"/>
    <cellStyle name="T1 2 2" xfId="233"/>
    <cellStyle name="T2" xfId="26"/>
    <cellStyle name="T2 2" xfId="234"/>
    <cellStyle name="T2 2 2" xfId="235"/>
    <cellStyle name="Title 2" xfId="236"/>
    <cellStyle name="Total" xfId="27" builtinId="25" customBuiltin="1"/>
    <cellStyle name="Total 2" xfId="237"/>
    <cellStyle name="Total 2 2" xfId="238"/>
    <cellStyle name="Total 3" xfId="239"/>
    <cellStyle name="Total 4" xfId="240"/>
    <cellStyle name="Total1" xfId="28"/>
    <cellStyle name="TXT1" xfId="29"/>
    <cellStyle name="TXT1 2" xfId="241"/>
    <cellStyle name="TXT1 2 2" xfId="242"/>
    <cellStyle name="TXT2" xfId="30"/>
    <cellStyle name="TXT3" xfId="31"/>
    <cellStyle name="TXT4" xfId="32"/>
    <cellStyle name="TXT5" xfId="33"/>
    <cellStyle name="Warning Text 2" xfId="243"/>
    <cellStyle name="دعوم" xfId="244"/>
    <cellStyle name="دعوم 2" xfId="245"/>
    <cellStyle name="دعوم 2 2" xfId="246"/>
    <cellStyle name="دعوم 3" xfId="247"/>
    <cellStyle name="عادي_الملف اللي فيه أستنمارة النقل والمواصلات" xfId="24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extLst xmlns:c16r2="http://schemas.microsoft.com/office/drawing/2015/06/chart">
              <c:ext xmlns:c16="http://schemas.microsoft.com/office/drawing/2014/chart" uri="{C3380CC4-5D6E-409C-BE32-E72D297353CC}">
                <c16:uniqueId val="{00000000-81E7-41D8-97A4-66C220EC1ACF}"/>
              </c:ext>
            </c:extLst>
          </c:dPt>
          <c:dLbls>
            <c:dLbl>
              <c:idx val="0"/>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1E7-41D8-97A4-66C220EC1ACF}"/>
                </c:ext>
              </c:extLst>
            </c:dLbl>
            <c:dLbl>
              <c:idx val="2"/>
              <c:layout>
                <c:manualLayout>
                  <c:x val="7.3004661838308393E-2"/>
                  <c:y val="3.9244971528436097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ysClr val="windowText" lastClr="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1E7-41D8-97A4-66C220EC1ACF}"/>
                </c:ext>
              </c:extLst>
            </c:dLbl>
            <c:dLbl>
              <c:idx val="3"/>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'94'!$C$7:$F$9</c:f>
              <c:strCache>
                <c:ptCount val="4"/>
                <c:pt idx="0">
                  <c:v>السيارات
Cars</c:v>
                </c:pt>
                <c:pt idx="1">
                  <c:v>النقل
Cargo</c:v>
                </c:pt>
                <c:pt idx="2">
                  <c:v>الحريق/السرقة
Fire/Theft</c:v>
                </c:pt>
                <c:pt idx="3">
                  <c:v>اخرى
Other</c:v>
                </c:pt>
              </c:strCache>
            </c:strRef>
          </c:cat>
          <c:val>
            <c:numRef>
              <c:f>'94'!$C$14:$F$14</c:f>
              <c:numCache>
                <c:formatCode>General</c:formatCode>
                <c:ptCount val="4"/>
                <c:pt idx="0">
                  <c:v>463468</c:v>
                </c:pt>
                <c:pt idx="1">
                  <c:v>399823</c:v>
                </c:pt>
                <c:pt idx="2">
                  <c:v>237102</c:v>
                </c:pt>
                <c:pt idx="3">
                  <c:v>2189060</c:v>
                </c:pt>
              </c:numCache>
            </c:numRef>
          </c:val>
          <c:extLst xmlns:c16r2="http://schemas.microsoft.com/office/drawing/2015/06/chart">
            <c:ext xmlns:c16="http://schemas.microsoft.com/office/drawing/2014/chart" uri="{C3380CC4-5D6E-409C-BE32-E72D297353CC}">
              <c16:uniqueId val="{00000004-81E7-41D8-97A4-66C220EC1ACF}"/>
            </c:ext>
          </c:extLst>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'95'!$C$7:$F$9</c:f>
              <c:strCache>
                <c:ptCount val="4"/>
                <c:pt idx="0">
                  <c:v>السيارات
Cars</c:v>
                </c:pt>
                <c:pt idx="1">
                  <c:v>النقل
Cargo</c:v>
                </c:pt>
                <c:pt idx="2">
                  <c:v>الحريق/السرقة
Fire/Theft</c:v>
                </c:pt>
                <c:pt idx="3">
                  <c:v>اخرى
Other</c:v>
                </c:pt>
              </c:strCache>
            </c:strRef>
          </c:cat>
          <c:val>
            <c:numRef>
              <c:f>'95'!$C$14:$F$14</c:f>
              <c:numCache>
                <c:formatCode>General</c:formatCode>
                <c:ptCount val="4"/>
                <c:pt idx="0">
                  <c:v>511463</c:v>
                </c:pt>
                <c:pt idx="1">
                  <c:v>20701</c:v>
                </c:pt>
                <c:pt idx="2">
                  <c:v>8411</c:v>
                </c:pt>
                <c:pt idx="3">
                  <c:v>63309</c:v>
                </c:pt>
              </c:numCache>
            </c:numRef>
          </c:val>
          <c:extLst xmlns:c16r2="http://schemas.microsoft.com/office/drawing/2015/06/chart">
            <c:ext xmlns:c16="http://schemas.microsoft.com/office/drawing/2014/chart" uri="{C3380CC4-5D6E-409C-BE32-E72D297353CC}">
              <c16:uniqueId val="{00000000-8E6D-4236-B8ED-17CB79AB6E9F}"/>
            </c:ext>
          </c:extLst>
        </c:ser>
        <c:dLbls>
          <c:showLegendKey val="0"/>
          <c:showVal val="0"/>
          <c:showCatName val="0"/>
          <c:showSerName val="0"/>
          <c:showPercent val="0"/>
          <c:showBubbleSize val="0"/>
        </c:dLbls>
        <c:gapWidth val="75"/>
        <c:overlap val="-25"/>
        <c:axId val="131824640"/>
        <c:axId val="131830528"/>
      </c:barChart>
      <c:catAx>
        <c:axId val="131824640"/>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31830528"/>
        <c:crosses val="autoZero"/>
        <c:auto val="1"/>
        <c:lblAlgn val="ctr"/>
        <c:lblOffset val="100"/>
        <c:noMultiLvlLbl val="0"/>
      </c:catAx>
      <c:valAx>
        <c:axId val="131830528"/>
        <c:scaling>
          <c:orientation val="minMax"/>
        </c:scaling>
        <c:delete val="1"/>
        <c:axPos val="l"/>
        <c:numFmt formatCode="General" sourceLinked="1"/>
        <c:majorTickMark val="none"/>
        <c:minorTickMark val="none"/>
        <c:tickLblPos val="nextTo"/>
        <c:crossAx val="131824640"/>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36"/>
      <c:rAngAx val="0"/>
      <c:perspective val="30"/>
    </c:view3D>
    <c:floor>
      <c:thickness val="0"/>
    </c:floor>
    <c:sideWall>
      <c:thickness val="0"/>
    </c:sideWall>
    <c:backWall>
      <c:thickness val="0"/>
    </c:backWall>
    <c:plotArea>
      <c:layout>
        <c:manualLayout>
          <c:layoutTarget val="inner"/>
          <c:xMode val="edge"/>
          <c:yMode val="edge"/>
          <c:x val="7.9725132211958205E-2"/>
          <c:y val="4.3271143119108492E-2"/>
          <c:w val="0.89143187226102027"/>
          <c:h val="0.86305120015870684"/>
        </c:manualLayout>
      </c:layout>
      <c:pie3DChart>
        <c:varyColors val="1"/>
        <c:ser>
          <c:idx val="0"/>
          <c:order val="0"/>
          <c:dPt>
            <c:idx val="0"/>
            <c:bubble3D val="0"/>
            <c:spPr>
              <a:solidFill>
                <a:srgbClr val="C00000"/>
              </a:solidFill>
            </c:spPr>
            <c:extLst xmlns:c16r2="http://schemas.microsoft.com/office/drawing/2015/06/chart">
              <c:ext xmlns:c16="http://schemas.microsoft.com/office/drawing/2014/chart" uri="{C3380CC4-5D6E-409C-BE32-E72D297353CC}">
                <c16:uniqueId val="{00000001-8288-49FF-BF35-6ABB2A43C2C4}"/>
              </c:ext>
            </c:extLst>
          </c:dPt>
          <c:dPt>
            <c:idx val="1"/>
            <c:bubble3D val="0"/>
            <c:spPr>
              <a:solidFill>
                <a:srgbClr val="0000FF"/>
              </a:solidFill>
            </c:spPr>
            <c:extLst xmlns:c16r2="http://schemas.microsoft.com/office/drawing/2015/06/chart">
              <c:ext xmlns:c16="http://schemas.microsoft.com/office/drawing/2014/chart" uri="{C3380CC4-5D6E-409C-BE32-E72D297353CC}">
                <c16:uniqueId val="{00000003-8288-49FF-BF35-6ABB2A43C2C4}"/>
              </c:ext>
            </c:extLst>
          </c:dPt>
          <c:dPt>
            <c:idx val="2"/>
            <c:bubble3D val="0"/>
            <c:spPr>
              <a:solidFill>
                <a:srgbClr val="00CC00"/>
              </a:solidFill>
            </c:spPr>
            <c:extLst xmlns:c16r2="http://schemas.microsoft.com/office/drawing/2015/06/chart">
              <c:ext xmlns:c16="http://schemas.microsoft.com/office/drawing/2014/chart" uri="{C3380CC4-5D6E-409C-BE32-E72D297353CC}">
                <c16:uniqueId val="{00000005-8288-49FF-BF35-6ABB2A43C2C4}"/>
              </c:ext>
            </c:extLst>
          </c:dPt>
          <c:dLbls>
            <c:dLbl>
              <c:idx val="0"/>
              <c:layout>
                <c:manualLayout>
                  <c:x val="0.1587808711370837"/>
                  <c:y val="-0.29993483601126286"/>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3.839255460025881E-2"/>
                  <c:y val="-2.2832961328986749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288-49FF-BF35-6ABB2A43C2C4}"/>
                </c:ext>
              </c:extLst>
            </c:dLbl>
            <c:dLbl>
              <c:idx val="2"/>
              <c:layout>
                <c:manualLayout>
                  <c:x val="-3.6149517259996246E-2"/>
                  <c:y val="0.18404379676299717"/>
                </c:manualLayout>
              </c:layout>
              <c:numFmt formatCode="0.00%" sourceLinked="0"/>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288-49FF-BF35-6ABB2A43C2C4}"/>
                </c:ext>
              </c:extLst>
            </c:dLbl>
            <c:numFmt formatCode="0.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GR_31!$J$2:$L$2</c:f>
              <c:strCache>
                <c:ptCount val="3"/>
                <c:pt idx="0">
                  <c:v>قطرية
Qatari</c:v>
                </c:pt>
                <c:pt idx="1">
                  <c:v>عربية
Arabic</c:v>
                </c:pt>
                <c:pt idx="2">
                  <c:v>أخرى
Other</c:v>
                </c:pt>
              </c:strCache>
            </c:strRef>
          </c:cat>
          <c:val>
            <c:numRef>
              <c:f>GR_31!$J$3:$L$3</c:f>
              <c:numCache>
                <c:formatCode>0_ </c:formatCode>
                <c:ptCount val="3"/>
                <c:pt idx="0">
                  <c:v>188172</c:v>
                </c:pt>
                <c:pt idx="1">
                  <c:v>73226</c:v>
                </c:pt>
                <c:pt idx="2">
                  <c:v>165304</c:v>
                </c:pt>
              </c:numCache>
            </c:numRef>
          </c:val>
          <c:extLst xmlns:c16r2="http://schemas.microsoft.com/office/drawing/2015/06/chart">
            <c:ext xmlns:c16="http://schemas.microsoft.com/office/drawing/2014/chart" uri="{C3380CC4-5D6E-409C-BE32-E72D297353CC}">
              <c16:uniqueId val="{00000006-8288-49FF-BF35-6ABB2A43C2C4}"/>
            </c:ext>
          </c:extLst>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91440</xdr:rowOff>
    </xdr:from>
    <xdr:to>
      <xdr:col>0</xdr:col>
      <xdr:colOff>5149215</xdr:colOff>
      <xdr:row>4</xdr:row>
      <xdr:rowOff>106679</xdr:rowOff>
    </xdr:to>
    <xdr:pic>
      <xdr:nvPicPr>
        <xdr:cNvPr id="1167552" name="Picture 5" descr="ORNA430.WMF">
          <a:extLst>
            <a:ext uri="{FF2B5EF4-FFF2-40B4-BE49-F238E27FC236}">
              <a16:creationId xmlns:a16="http://schemas.microsoft.com/office/drawing/2014/main" xmlns="" id="{00000000-0008-0000-0000-0000C0D01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93863" y="-104679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xmlns="" id="{D0F3D5ED-54D2-4829-A96E-74D2EC6B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xmlns="" id="{FC6DF6E6-0602-428B-A33A-050293DEA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2257425</xdr:colOff>
      <xdr:row>0</xdr:row>
      <xdr:rowOff>95250</xdr:rowOff>
    </xdr:from>
    <xdr:to>
      <xdr:col>6</xdr:col>
      <xdr:colOff>2977425</xdr:colOff>
      <xdr:row>1</xdr:row>
      <xdr:rowOff>129450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89775" y="9525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xmlns="" id="{522E3C37-937E-469E-86AE-825D15CF6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xmlns="" id="{766F8828-A79A-4738-AA66-D3C2C640A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a:extLst>
            <a:ext uri="{FF2B5EF4-FFF2-40B4-BE49-F238E27FC236}">
              <a16:creationId xmlns:a16="http://schemas.microsoft.com/office/drawing/2014/main" xmlns="" id="{553A3A26-99C7-4150-93B2-679009478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904875</xdr:colOff>
      <xdr:row>0</xdr:row>
      <xdr:rowOff>95250</xdr:rowOff>
    </xdr:from>
    <xdr:to>
      <xdr:col>6</xdr:col>
      <xdr:colOff>1624875</xdr:colOff>
      <xdr:row>1</xdr:row>
      <xdr:rowOff>129450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08825" y="95250"/>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xmlns="" id="{00000000-0008-0000-0B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mn-ea"/>
              <a:cs typeface="Sultan bold" pitchFamily="2" charset="-78"/>
            </a:rPr>
            <a:t>ب - إحصاءات التأمين</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571500</xdr:colOff>
      <xdr:row>0</xdr:row>
      <xdr:rowOff>116416</xdr:rowOff>
    </xdr:from>
    <xdr:to>
      <xdr:col>8</xdr:col>
      <xdr:colOff>243750</xdr:colOff>
      <xdr:row>1</xdr:row>
      <xdr:rowOff>95583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1594583" y="116416"/>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542925</xdr:colOff>
      <xdr:row>0</xdr:row>
      <xdr:rowOff>95250</xdr:rowOff>
    </xdr:from>
    <xdr:to>
      <xdr:col>8</xdr:col>
      <xdr:colOff>215175</xdr:colOff>
      <xdr:row>1</xdr:row>
      <xdr:rowOff>72300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99150" y="9525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a:extLst>
            <a:ext uri="{FF2B5EF4-FFF2-40B4-BE49-F238E27FC236}">
              <a16:creationId xmlns:a16="http://schemas.microsoft.com/office/drawing/2014/main" xmlns="" id="{00000000-0008-0000-0E00-00006D2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581025</xdr:colOff>
      <xdr:row>0</xdr:row>
      <xdr:rowOff>95250</xdr:rowOff>
    </xdr:from>
    <xdr:to>
      <xdr:col>8</xdr:col>
      <xdr:colOff>253275</xdr:colOff>
      <xdr:row>3</xdr:row>
      <xdr:rowOff>100875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61050" y="9525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800100</xdr:colOff>
      <xdr:row>0</xdr:row>
      <xdr:rowOff>114300</xdr:rowOff>
    </xdr:from>
    <xdr:to>
      <xdr:col>8</xdr:col>
      <xdr:colOff>462825</xdr:colOff>
      <xdr:row>1</xdr:row>
      <xdr:rowOff>91350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70575" y="11430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a:extLst>
            <a:ext uri="{FF2B5EF4-FFF2-40B4-BE49-F238E27FC236}">
              <a16:creationId xmlns:a16="http://schemas.microsoft.com/office/drawing/2014/main" xmlns=""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569649</xdr:colOff>
      <xdr:row>3</xdr:row>
      <xdr:rowOff>60960</xdr:rowOff>
    </xdr:from>
    <xdr:ext cx="184731" cy="264560"/>
    <xdr:sp macro="" textlink="">
      <xdr:nvSpPr>
        <xdr:cNvPr id="2" name="TextBox 1">
          <a:extLst>
            <a:ext uri="{FF2B5EF4-FFF2-40B4-BE49-F238E27FC236}">
              <a16:creationId xmlns:a16="http://schemas.microsoft.com/office/drawing/2014/main" xmlns="" id="{00000000-0008-0000-1000-000002000000}"/>
            </a:ext>
          </a:extLst>
        </xdr:cNvPr>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twoCellAnchor editAs="oneCell">
    <xdr:from>
      <xdr:col>7</xdr:col>
      <xdr:colOff>857250</xdr:colOff>
      <xdr:row>0</xdr:row>
      <xdr:rowOff>95250</xdr:rowOff>
    </xdr:from>
    <xdr:to>
      <xdr:col>8</xdr:col>
      <xdr:colOff>529500</xdr:colOff>
      <xdr:row>2</xdr:row>
      <xdr:rowOff>148500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70307775" y="9525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0</xdr:row>
      <xdr:rowOff>9525</xdr:rowOff>
    </xdr:from>
    <xdr:ext cx="0" cy="609600"/>
    <xdr:pic>
      <xdr:nvPicPr>
        <xdr:cNvPr id="2" name="Picture 8" descr="logo">
          <a:extLst>
            <a:ext uri="{FF2B5EF4-FFF2-40B4-BE49-F238E27FC236}">
              <a16:creationId xmlns:a16="http://schemas.microsoft.com/office/drawing/2014/main" xmlns="" id="{2C73FB07-27F8-4D67-AE7A-8AD49D47B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609600"/>
    <xdr:pic>
      <xdr:nvPicPr>
        <xdr:cNvPr id="3" name="Picture 8" descr="logo">
          <a:extLst>
            <a:ext uri="{FF2B5EF4-FFF2-40B4-BE49-F238E27FC236}">
              <a16:creationId xmlns:a16="http://schemas.microsoft.com/office/drawing/2014/main" xmlns="" id="{1D11A925-A7E0-4AF8-89B1-18EEEF0E8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2266950</xdr:colOff>
      <xdr:row>0</xdr:row>
      <xdr:rowOff>85725</xdr:rowOff>
    </xdr:from>
    <xdr:to>
      <xdr:col>5</xdr:col>
      <xdr:colOff>2986950</xdr:colOff>
      <xdr:row>1</xdr:row>
      <xdr:rowOff>119925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089850" y="85725"/>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xmlns="" id="{A0D929EF-E167-4791-B425-B6FBE5BCF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xmlns="" id="{DF8C4B11-74B1-4105-BD3C-361634FE0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a:extLst>
            <a:ext uri="{FF2B5EF4-FFF2-40B4-BE49-F238E27FC236}">
              <a16:creationId xmlns:a16="http://schemas.microsoft.com/office/drawing/2014/main" xmlns="" id="{B4E35426-E4F3-49A5-A112-804A46CF8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895350</xdr:colOff>
      <xdr:row>0</xdr:row>
      <xdr:rowOff>95250</xdr:rowOff>
    </xdr:from>
    <xdr:to>
      <xdr:col>6</xdr:col>
      <xdr:colOff>1615350</xdr:colOff>
      <xdr:row>1</xdr:row>
      <xdr:rowOff>129450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18350" y="9525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a:extLst>
            <a:ext uri="{FF2B5EF4-FFF2-40B4-BE49-F238E27FC236}">
              <a16:creationId xmlns:a16="http://schemas.microsoft.com/office/drawing/2014/main" xmlns="" id="{00000000-0008-0000-0100-00007FD41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2171699</xdr:colOff>
      <xdr:row>0</xdr:row>
      <xdr:rowOff>273938</xdr:rowOff>
    </xdr:from>
    <xdr:to>
      <xdr:col>2</xdr:col>
      <xdr:colOff>171449</xdr:colOff>
      <xdr:row>1</xdr:row>
      <xdr:rowOff>264413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953726" y="273938"/>
          <a:ext cx="876300" cy="876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198560</xdr:colOff>
      <xdr:row>4</xdr:row>
      <xdr:rowOff>314325</xdr:rowOff>
    </xdr:from>
    <xdr:to>
      <xdr:col>7</xdr:col>
      <xdr:colOff>933450</xdr:colOff>
      <xdr:row>32</xdr:row>
      <xdr:rowOff>107706</xdr:rowOff>
    </xdr:to>
    <xdr:graphicFrame macro="">
      <xdr:nvGraphicFramePr>
        <xdr:cNvPr id="2" name="Chart 1">
          <a:extLst>
            <a:ext uri="{FF2B5EF4-FFF2-40B4-BE49-F238E27FC236}">
              <a16:creationId xmlns:a16="http://schemas.microsoft.com/office/drawing/2014/main" xmlns="" id="{18868541-8122-4103-B4F5-5E5212213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285750</xdr:colOff>
      <xdr:row>0</xdr:row>
      <xdr:rowOff>73269</xdr:rowOff>
    </xdr:from>
    <xdr:to>
      <xdr:col>7</xdr:col>
      <xdr:colOff>1005750</xdr:colOff>
      <xdr:row>2</xdr:row>
      <xdr:rowOff>97211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4606096" y="73269"/>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أ - إحصاءات</a:t>
          </a:r>
          <a:r>
            <a:rPr lang="ar-QA" sz="2800" b="1" baseline="0">
              <a:solidFill>
                <a:sysClr val="windowText" lastClr="000000"/>
              </a:solidFill>
              <a:effectLst/>
              <a:latin typeface="+mn-lt"/>
              <a:ea typeface="Calibri"/>
              <a:cs typeface="Sultan bold" pitchFamily="2" charset="-78"/>
            </a:rPr>
            <a:t> </a:t>
          </a:r>
          <a:r>
            <a:rPr lang="ar-QA" sz="2800" b="1">
              <a:solidFill>
                <a:sysClr val="windowText" lastClr="000000"/>
              </a:solidFill>
              <a:effectLst/>
              <a:latin typeface="+mn-lt"/>
              <a:ea typeface="Calibri"/>
              <a:cs typeface="Sultan bold" pitchFamily="2" charset="-78"/>
            </a:rPr>
            <a:t>البنوك</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5008245</xdr:colOff>
      <xdr:row>4</xdr:row>
      <xdr:rowOff>85725</xdr:rowOff>
    </xdr:to>
    <xdr:pic>
      <xdr:nvPicPr>
        <xdr:cNvPr id="3" name="Picture 5" descr="ORNA430.WMF">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74825" y="-1078230"/>
          <a:ext cx="2851785" cy="500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a:extLst>
            <a:ext uri="{FF2B5EF4-FFF2-40B4-BE49-F238E27FC236}">
              <a16:creationId xmlns:a16="http://schemas.microsoft.com/office/drawing/2014/main" xmlns="" id="{00000000-0008-0000-0200-0000010C0000}"/>
            </a:ext>
          </a:extLst>
        </xdr:cNvPr>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1697619</xdr:colOff>
      <xdr:row>0</xdr:row>
      <xdr:rowOff>112568</xdr:rowOff>
    </xdr:from>
    <xdr:to>
      <xdr:col>11</xdr:col>
      <xdr:colOff>235528</xdr:colOff>
      <xdr:row>3</xdr:row>
      <xdr:rowOff>61909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3740745" y="112568"/>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359834</xdr:colOff>
      <xdr:row>0</xdr:row>
      <xdr:rowOff>137583</xdr:rowOff>
    </xdr:from>
    <xdr:to>
      <xdr:col>13</xdr:col>
      <xdr:colOff>95584</xdr:colOff>
      <xdr:row>3</xdr:row>
      <xdr:rowOff>74416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599499" y="137583"/>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923925</xdr:colOff>
      <xdr:row>0</xdr:row>
      <xdr:rowOff>114300</xdr:rowOff>
    </xdr:from>
    <xdr:to>
      <xdr:col>9</xdr:col>
      <xdr:colOff>1643925</xdr:colOff>
      <xdr:row>3</xdr:row>
      <xdr:rowOff>24675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60975" y="11430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933450</xdr:colOff>
      <xdr:row>0</xdr:row>
      <xdr:rowOff>85725</xdr:rowOff>
    </xdr:from>
    <xdr:to>
      <xdr:col>9</xdr:col>
      <xdr:colOff>691425</xdr:colOff>
      <xdr:row>2</xdr:row>
      <xdr:rowOff>167550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51450" y="85725"/>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1504950</xdr:colOff>
      <xdr:row>0</xdr:row>
      <xdr:rowOff>76200</xdr:rowOff>
    </xdr:from>
    <xdr:to>
      <xdr:col>8</xdr:col>
      <xdr:colOff>510450</xdr:colOff>
      <xdr:row>2</xdr:row>
      <xdr:rowOff>62775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70575" y="7620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247650</xdr:colOff>
      <xdr:row>0</xdr:row>
      <xdr:rowOff>95250</xdr:rowOff>
    </xdr:from>
    <xdr:to>
      <xdr:col>18</xdr:col>
      <xdr:colOff>967650</xdr:colOff>
      <xdr:row>3</xdr:row>
      <xdr:rowOff>15150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974550" y="9525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4" customWidth="1"/>
    <col min="2" max="16384" width="9.140625" style="24"/>
  </cols>
  <sheetData>
    <row r="1" spans="1:1" s="188" customFormat="1" ht="85.9" customHeight="1">
      <c r="A1" s="187" t="s">
        <v>251</v>
      </c>
    </row>
    <row r="2" spans="1:1" s="189" customFormat="1" ht="30" customHeight="1">
      <c r="A2" s="230" t="s">
        <v>191</v>
      </c>
    </row>
    <row r="3" spans="1:1" s="189" customFormat="1" ht="38.25" customHeight="1">
      <c r="A3" s="231" t="s">
        <v>239</v>
      </c>
    </row>
    <row r="4" spans="1:1" s="189" customFormat="1" ht="71.45" customHeight="1">
      <c r="A4" s="232" t="s">
        <v>188</v>
      </c>
    </row>
    <row r="5" spans="1:1" s="25" customFormat="1">
      <c r="A5" s="26"/>
    </row>
    <row r="9" spans="1:1" ht="72.75">
      <c r="A9" s="27"/>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4"/>
  <sheetViews>
    <sheetView rightToLeft="1" view="pageBreakPreview" zoomScaleNormal="100" zoomScaleSheetLayoutView="100" workbookViewId="0">
      <selection activeCell="J8" sqref="J8"/>
    </sheetView>
  </sheetViews>
  <sheetFormatPr defaultRowHeight="12.75"/>
  <cols>
    <col min="1" max="1" width="45.7109375" style="102" customWidth="1"/>
    <col min="2" max="6" width="11.7109375" style="105" customWidth="1"/>
    <col min="7" max="7" width="45.7109375" style="102" customWidth="1"/>
  </cols>
  <sheetData>
    <row r="1" spans="1:12" s="118" customFormat="1" ht="54" customHeight="1">
      <c r="A1" s="494"/>
      <c r="B1" s="494"/>
      <c r="C1" s="494"/>
      <c r="D1" s="494"/>
      <c r="E1" s="494"/>
      <c r="F1" s="494"/>
      <c r="G1" s="494"/>
    </row>
    <row r="2" spans="1:12" s="117" customFormat="1" ht="20.25">
      <c r="A2" s="495" t="s">
        <v>192</v>
      </c>
      <c r="B2" s="495"/>
      <c r="C2" s="495"/>
      <c r="D2" s="495"/>
      <c r="E2" s="495"/>
      <c r="F2" s="495"/>
      <c r="G2" s="495"/>
      <c r="H2" s="126"/>
      <c r="I2" s="126"/>
      <c r="J2" s="126"/>
      <c r="K2" s="126"/>
      <c r="L2" s="126"/>
    </row>
    <row r="3" spans="1:12" s="117" customFormat="1" ht="20.25">
      <c r="A3" s="495" t="s">
        <v>273</v>
      </c>
      <c r="B3" s="495"/>
      <c r="C3" s="495"/>
      <c r="D3" s="495"/>
      <c r="E3" s="495"/>
      <c r="F3" s="495"/>
      <c r="G3" s="495"/>
      <c r="H3" s="127"/>
      <c r="I3" s="126"/>
      <c r="J3" s="126"/>
      <c r="K3" s="126"/>
      <c r="L3" s="126"/>
    </row>
    <row r="4" spans="1:12" s="117" customFormat="1" ht="15.75" customHeight="1">
      <c r="A4" s="496" t="s">
        <v>193</v>
      </c>
      <c r="B4" s="496"/>
      <c r="C4" s="496"/>
      <c r="D4" s="496"/>
      <c r="E4" s="496"/>
      <c r="F4" s="496"/>
      <c r="G4" s="496"/>
      <c r="H4" s="128"/>
      <c r="I4" s="128"/>
      <c r="J4" s="128"/>
      <c r="K4" s="128"/>
      <c r="L4" s="128"/>
    </row>
    <row r="5" spans="1:12" s="117" customFormat="1" ht="15.75" customHeight="1">
      <c r="A5" s="496" t="s">
        <v>194</v>
      </c>
      <c r="B5" s="496"/>
      <c r="C5" s="496"/>
      <c r="D5" s="496"/>
      <c r="E5" s="496"/>
      <c r="F5" s="496"/>
      <c r="G5" s="496"/>
      <c r="H5" s="129"/>
      <c r="I5" s="128"/>
      <c r="J5" s="128"/>
      <c r="K5" s="128"/>
      <c r="L5" s="128"/>
    </row>
    <row r="6" spans="1:12" s="117" customFormat="1" ht="15.75" customHeight="1">
      <c r="A6" s="496" t="s">
        <v>272</v>
      </c>
      <c r="B6" s="496"/>
      <c r="C6" s="496"/>
      <c r="D6" s="496"/>
      <c r="E6" s="496"/>
      <c r="F6" s="496"/>
      <c r="G6" s="496"/>
      <c r="H6" s="129"/>
      <c r="I6" s="128"/>
      <c r="J6" s="128"/>
      <c r="K6" s="128"/>
      <c r="L6" s="298"/>
    </row>
    <row r="7" spans="1:12" s="117" customFormat="1" ht="16.5">
      <c r="A7" s="497" t="s">
        <v>303</v>
      </c>
      <c r="B7" s="498"/>
      <c r="C7" s="499"/>
      <c r="D7" s="499"/>
      <c r="E7" s="500"/>
      <c r="F7" s="500"/>
      <c r="G7" s="501" t="s">
        <v>304</v>
      </c>
      <c r="L7" s="299"/>
    </row>
    <row r="8" spans="1:12" s="106" customFormat="1" ht="17.25" customHeight="1">
      <c r="A8" s="411" t="s">
        <v>48</v>
      </c>
      <c r="B8" s="414" t="s">
        <v>196</v>
      </c>
      <c r="C8" s="415"/>
      <c r="D8" s="415"/>
      <c r="E8" s="415"/>
      <c r="F8" s="415"/>
      <c r="G8" s="416" t="s">
        <v>195</v>
      </c>
      <c r="L8" s="410"/>
    </row>
    <row r="9" spans="1:12" s="106" customFormat="1" ht="15" customHeight="1">
      <c r="A9" s="412"/>
      <c r="B9" s="130" t="s">
        <v>49</v>
      </c>
      <c r="C9" s="130" t="s">
        <v>50</v>
      </c>
      <c r="D9" s="130" t="s">
        <v>61</v>
      </c>
      <c r="E9" s="130" t="s">
        <v>27</v>
      </c>
      <c r="F9" s="130" t="s">
        <v>14</v>
      </c>
      <c r="G9" s="417"/>
      <c r="L9" s="410"/>
    </row>
    <row r="10" spans="1:12" s="106" customFormat="1" ht="17.25" customHeight="1">
      <c r="A10" s="413"/>
      <c r="B10" s="237" t="s">
        <v>51</v>
      </c>
      <c r="C10" s="237" t="s">
        <v>52</v>
      </c>
      <c r="D10" s="237" t="s">
        <v>60</v>
      </c>
      <c r="E10" s="237" t="s">
        <v>140</v>
      </c>
      <c r="F10" s="131" t="s">
        <v>21</v>
      </c>
      <c r="G10" s="418"/>
      <c r="L10" s="410"/>
    </row>
    <row r="11" spans="1:12" s="134" customFormat="1" ht="24.95" customHeight="1" thickBot="1">
      <c r="A11" s="133" t="s">
        <v>197</v>
      </c>
      <c r="B11" s="238"/>
      <c r="C11" s="238"/>
      <c r="D11" s="238"/>
      <c r="E11" s="238"/>
      <c r="F11" s="94"/>
      <c r="G11" s="132" t="s">
        <v>53</v>
      </c>
      <c r="L11" s="300"/>
    </row>
    <row r="12" spans="1:12" s="106" customFormat="1" ht="19.5" customHeight="1" thickTop="1" thickBot="1">
      <c r="A12" s="137" t="s">
        <v>198</v>
      </c>
      <c r="B12" s="239">
        <v>53324977</v>
      </c>
      <c r="C12" s="239">
        <v>329133</v>
      </c>
      <c r="D12" s="239">
        <v>392701</v>
      </c>
      <c r="E12" s="239">
        <v>38078</v>
      </c>
      <c r="F12" s="136">
        <f>SUM(B12:E12)</f>
        <v>54084889</v>
      </c>
      <c r="G12" s="135" t="s">
        <v>62</v>
      </c>
      <c r="L12" s="301"/>
    </row>
    <row r="13" spans="1:12" s="106" customFormat="1" ht="19.5" customHeight="1" thickTop="1" thickBot="1">
      <c r="A13" s="139" t="s">
        <v>199</v>
      </c>
      <c r="B13" s="238">
        <v>23450347</v>
      </c>
      <c r="C13" s="238">
        <v>86833</v>
      </c>
      <c r="D13" s="238">
        <v>88240</v>
      </c>
      <c r="E13" s="238">
        <v>11969</v>
      </c>
      <c r="F13" s="309">
        <f t="shared" ref="F13:F15" si="0">SUM(B13:E13)</f>
        <v>23637389</v>
      </c>
      <c r="G13" s="138" t="s">
        <v>63</v>
      </c>
      <c r="L13" s="302"/>
    </row>
    <row r="14" spans="1:12" s="106" customFormat="1" ht="19.5" customHeight="1" thickTop="1" thickBot="1">
      <c r="A14" s="137" t="s">
        <v>200</v>
      </c>
      <c r="B14" s="239">
        <v>4844758</v>
      </c>
      <c r="C14" s="239">
        <v>0</v>
      </c>
      <c r="D14" s="239">
        <v>3885</v>
      </c>
      <c r="E14" s="239">
        <v>6885</v>
      </c>
      <c r="F14" s="136">
        <f t="shared" si="0"/>
        <v>4855528</v>
      </c>
      <c r="G14" s="135" t="s">
        <v>64</v>
      </c>
      <c r="L14" s="301"/>
    </row>
    <row r="15" spans="1:12" s="106" customFormat="1" ht="19.5" customHeight="1" thickTop="1">
      <c r="A15" s="141" t="s">
        <v>201</v>
      </c>
      <c r="B15" s="240">
        <v>6000460</v>
      </c>
      <c r="C15" s="240">
        <v>129304</v>
      </c>
      <c r="D15" s="240">
        <v>471292</v>
      </c>
      <c r="E15" s="240">
        <v>15844</v>
      </c>
      <c r="F15" s="310">
        <f t="shared" si="0"/>
        <v>6616900</v>
      </c>
      <c r="G15" s="140" t="s">
        <v>65</v>
      </c>
      <c r="L15" s="302"/>
    </row>
    <row r="16" spans="1:12" s="106" customFormat="1" ht="24.75" customHeight="1">
      <c r="A16" s="143" t="s">
        <v>203</v>
      </c>
      <c r="B16" s="95">
        <f>SUM(B12-B13)+(B14+B15)</f>
        <v>40719848</v>
      </c>
      <c r="C16" s="95">
        <f>SUM(C12-C13)+(C14+C15)</f>
        <v>371604</v>
      </c>
      <c r="D16" s="95">
        <f>SUM(D12-D13)+(D14+D15)</f>
        <v>779638</v>
      </c>
      <c r="E16" s="95">
        <f>SUM(E12-E13)+(E14+E15)</f>
        <v>48838</v>
      </c>
      <c r="F16" s="95">
        <f>SUM(F12-F13)+(F14+F15)</f>
        <v>41919928</v>
      </c>
      <c r="G16" s="142" t="s">
        <v>202</v>
      </c>
      <c r="L16" s="303"/>
    </row>
    <row r="17" spans="1:19" s="134" customFormat="1" ht="24.95" customHeight="1" thickBot="1">
      <c r="A17" s="133" t="s">
        <v>205</v>
      </c>
      <c r="B17" s="243"/>
      <c r="C17" s="243"/>
      <c r="D17" s="243"/>
      <c r="E17" s="243"/>
      <c r="F17" s="144"/>
      <c r="G17" s="132" t="s">
        <v>204</v>
      </c>
      <c r="L17" s="300"/>
    </row>
    <row r="18" spans="1:19" s="106" customFormat="1" ht="19.5" customHeight="1" thickTop="1" thickBot="1">
      <c r="A18" s="137" t="s">
        <v>206</v>
      </c>
      <c r="B18" s="241">
        <v>481450</v>
      </c>
      <c r="C18" s="241">
        <v>4013</v>
      </c>
      <c r="D18" s="241">
        <v>15643</v>
      </c>
      <c r="E18" s="241">
        <v>369</v>
      </c>
      <c r="F18" s="146">
        <f>SUM(B18:E18)</f>
        <v>501475</v>
      </c>
      <c r="G18" s="145" t="s">
        <v>54</v>
      </c>
      <c r="L18" s="301"/>
    </row>
    <row r="19" spans="1:19" s="106" customFormat="1" ht="19.5" customHeight="1" thickTop="1" thickBot="1">
      <c r="A19" s="139" t="s">
        <v>207</v>
      </c>
      <c r="B19" s="243">
        <v>3894512</v>
      </c>
      <c r="C19" s="243">
        <v>65210</v>
      </c>
      <c r="D19" s="243">
        <v>106828</v>
      </c>
      <c r="E19" s="243">
        <v>14034</v>
      </c>
      <c r="F19" s="172">
        <f t="shared" ref="F19:F20" si="1">SUM(B19:E19)</f>
        <v>4080584</v>
      </c>
      <c r="G19" s="138" t="s">
        <v>55</v>
      </c>
      <c r="L19" s="302"/>
    </row>
    <row r="20" spans="1:19" s="106" customFormat="1" ht="19.5" customHeight="1" thickTop="1">
      <c r="A20" s="149" t="s">
        <v>209</v>
      </c>
      <c r="B20" s="242">
        <v>224907</v>
      </c>
      <c r="C20" s="242">
        <v>2201</v>
      </c>
      <c r="D20" s="242">
        <v>0</v>
      </c>
      <c r="E20" s="242">
        <v>1</v>
      </c>
      <c r="F20" s="148">
        <f t="shared" si="1"/>
        <v>227109</v>
      </c>
      <c r="G20" s="147" t="s">
        <v>208</v>
      </c>
      <c r="L20" s="301"/>
    </row>
    <row r="21" spans="1:19" s="134" customFormat="1" ht="24.75" customHeight="1">
      <c r="A21" s="151" t="s">
        <v>211</v>
      </c>
      <c r="B21" s="96">
        <f>SUM(B17:B20)</f>
        <v>4600869</v>
      </c>
      <c r="C21" s="96">
        <f>SUM(C17:C20)</f>
        <v>71424</v>
      </c>
      <c r="D21" s="96">
        <f>SUM(D17:D20)</f>
        <v>122471</v>
      </c>
      <c r="E21" s="96">
        <f>SUM(E17:E20)</f>
        <v>14404</v>
      </c>
      <c r="F21" s="96">
        <f>SUM(F17:F20)</f>
        <v>4809168</v>
      </c>
      <c r="G21" s="150" t="s">
        <v>210</v>
      </c>
      <c r="L21" s="304"/>
    </row>
    <row r="22" spans="1:19" s="106" customFormat="1" ht="21" customHeight="1" thickBot="1">
      <c r="A22" s="154" t="s">
        <v>212</v>
      </c>
      <c r="B22" s="153">
        <f>SUM(B16-B21)</f>
        <v>36118979</v>
      </c>
      <c r="C22" s="153">
        <f>SUM(C16-C21)</f>
        <v>300180</v>
      </c>
      <c r="D22" s="153">
        <f>SUM(D16-D21)</f>
        <v>657167</v>
      </c>
      <c r="E22" s="153">
        <f>SUM(E16-E21)</f>
        <v>34434</v>
      </c>
      <c r="F22" s="153">
        <f>SUM(F16-F21)</f>
        <v>37110760</v>
      </c>
      <c r="G22" s="152" t="s">
        <v>56</v>
      </c>
      <c r="L22" s="305"/>
    </row>
    <row r="23" spans="1:19" s="106" customFormat="1" ht="21" customHeight="1" thickTop="1" thickBot="1">
      <c r="A23" s="156" t="s">
        <v>213</v>
      </c>
      <c r="B23" s="243">
        <v>828676</v>
      </c>
      <c r="C23" s="243">
        <v>8936</v>
      </c>
      <c r="D23" s="243">
        <v>20556</v>
      </c>
      <c r="E23" s="243">
        <v>2128</v>
      </c>
      <c r="F23" s="144">
        <f>SUM(B23:E23)</f>
        <v>860296</v>
      </c>
      <c r="G23" s="155" t="s">
        <v>57</v>
      </c>
      <c r="L23" s="306"/>
    </row>
    <row r="24" spans="1:19" s="106" customFormat="1" ht="21" customHeight="1" thickTop="1" thickBot="1">
      <c r="A24" s="157" t="s">
        <v>214</v>
      </c>
      <c r="B24" s="146">
        <f>B22-B23</f>
        <v>35290303</v>
      </c>
      <c r="C24" s="146">
        <f>C22-C23</f>
        <v>291244</v>
      </c>
      <c r="D24" s="146">
        <f>D22-D23</f>
        <v>636611</v>
      </c>
      <c r="E24" s="146">
        <f>E22-E23</f>
        <v>32306</v>
      </c>
      <c r="F24" s="146">
        <f>F22-F23</f>
        <v>36250464</v>
      </c>
      <c r="G24" s="152" t="s">
        <v>58</v>
      </c>
      <c r="L24" s="305"/>
    </row>
    <row r="25" spans="1:19" s="106" customFormat="1" ht="21" customHeight="1" thickTop="1" thickBot="1">
      <c r="A25" s="156" t="s">
        <v>216</v>
      </c>
      <c r="B25" s="243">
        <v>4586093</v>
      </c>
      <c r="C25" s="243">
        <v>82191</v>
      </c>
      <c r="D25" s="243">
        <v>183892</v>
      </c>
      <c r="E25" s="311">
        <v>13619</v>
      </c>
      <c r="F25" s="144">
        <f>SUM(B25:E25)</f>
        <v>4865795</v>
      </c>
      <c r="G25" s="155" t="s">
        <v>215</v>
      </c>
      <c r="L25" s="306"/>
    </row>
    <row r="26" spans="1:19" s="106" customFormat="1" ht="21" customHeight="1" thickTop="1">
      <c r="A26" s="160" t="s">
        <v>217</v>
      </c>
      <c r="B26" s="159">
        <f>SUM(B24-B25)</f>
        <v>30704210</v>
      </c>
      <c r="C26" s="159">
        <f>SUM(C24-C25)</f>
        <v>209053</v>
      </c>
      <c r="D26" s="159">
        <f>SUM(D24-D25)</f>
        <v>452719</v>
      </c>
      <c r="E26" s="159">
        <f>SUM(E24-E25)</f>
        <v>18687</v>
      </c>
      <c r="F26" s="159">
        <f>SUM(F24-F25)</f>
        <v>31384669</v>
      </c>
      <c r="G26" s="158" t="s">
        <v>59</v>
      </c>
      <c r="L26" s="305"/>
    </row>
    <row r="27" spans="1:19">
      <c r="C27"/>
      <c r="L27" s="307"/>
    </row>
    <row r="28" spans="1:19">
      <c r="L28" s="307"/>
    </row>
    <row r="29" spans="1:19">
      <c r="A29"/>
      <c r="B29"/>
      <c r="C29"/>
      <c r="D29"/>
      <c r="E29"/>
      <c r="F29"/>
      <c r="G29"/>
      <c r="L29" s="307"/>
    </row>
    <row r="30" spans="1:19" ht="13.15" customHeight="1">
      <c r="A30"/>
      <c r="B30" s="244"/>
      <c r="C30" s="244"/>
      <c r="D30" s="244"/>
      <c r="E30" s="244"/>
      <c r="F30" s="244"/>
      <c r="G30"/>
      <c r="L30" s="307"/>
    </row>
    <row r="31" spans="1:19" ht="13.15" customHeight="1">
      <c r="A31"/>
      <c r="B31" s="244"/>
      <c r="C31" s="244"/>
      <c r="D31" s="244"/>
      <c r="E31" s="244"/>
      <c r="F31" s="244"/>
      <c r="G31"/>
      <c r="L31" s="307"/>
    </row>
    <row r="32" spans="1:19" ht="13.15" customHeight="1">
      <c r="A32"/>
      <c r="B32" s="244"/>
      <c r="C32"/>
      <c r="D32"/>
      <c r="E32"/>
      <c r="F32" s="244"/>
      <c r="G32"/>
      <c r="I32" s="244"/>
      <c r="J32" s="244"/>
      <c r="K32" s="244"/>
      <c r="L32" s="308"/>
      <c r="O32" s="244"/>
      <c r="P32" s="244"/>
      <c r="S32" s="244"/>
    </row>
    <row r="33" spans="12:12" customFormat="1">
      <c r="L33" s="307"/>
    </row>
    <row r="34" spans="12:12">
      <c r="L34" s="307"/>
    </row>
  </sheetData>
  <mergeCells count="11">
    <mergeCell ref="A1:G1"/>
    <mergeCell ref="L8:L10"/>
    <mergeCell ref="C7:D7"/>
    <mergeCell ref="A8:A10"/>
    <mergeCell ref="B8:F8"/>
    <mergeCell ref="G8:G10"/>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5"/>
  <sheetViews>
    <sheetView rightToLeft="1" view="pageBreakPreview" zoomScaleNormal="100" zoomScaleSheetLayoutView="100" workbookViewId="0">
      <selection activeCell="I4" sqref="I4"/>
    </sheetView>
  </sheetViews>
  <sheetFormatPr defaultRowHeight="12.75"/>
  <cols>
    <col min="1" max="1" width="25.7109375" style="102" customWidth="1"/>
    <col min="2" max="6" width="12.7109375" style="105" customWidth="1"/>
    <col min="7" max="7" width="25.7109375" style="102" customWidth="1"/>
  </cols>
  <sheetData>
    <row r="1" spans="1:9" s="118" customFormat="1" ht="54" customHeight="1">
      <c r="A1" s="494"/>
      <c r="B1" s="502"/>
      <c r="C1" s="502"/>
      <c r="D1" s="502"/>
      <c r="E1" s="502"/>
      <c r="F1" s="502"/>
      <c r="G1" s="502"/>
    </row>
    <row r="2" spans="1:9" s="106" customFormat="1" ht="20.25">
      <c r="A2" s="495" t="s">
        <v>177</v>
      </c>
      <c r="B2" s="495"/>
      <c r="C2" s="495"/>
      <c r="D2" s="495"/>
      <c r="E2" s="495"/>
      <c r="F2" s="495"/>
      <c r="G2" s="495"/>
    </row>
    <row r="3" spans="1:9" s="106" customFormat="1" ht="20.25">
      <c r="A3" s="495" t="s">
        <v>273</v>
      </c>
      <c r="B3" s="495"/>
      <c r="C3" s="495"/>
      <c r="D3" s="495"/>
      <c r="E3" s="495"/>
      <c r="F3" s="495"/>
      <c r="G3" s="495"/>
    </row>
    <row r="4" spans="1:9" s="106" customFormat="1" ht="15.75" customHeight="1">
      <c r="A4" s="496" t="s">
        <v>176</v>
      </c>
      <c r="B4" s="496"/>
      <c r="C4" s="496"/>
      <c r="D4" s="496"/>
      <c r="E4" s="496"/>
      <c r="F4" s="496"/>
      <c r="G4" s="496"/>
    </row>
    <row r="5" spans="1:9" s="106" customFormat="1" ht="15.75">
      <c r="A5" s="496" t="s">
        <v>194</v>
      </c>
      <c r="B5" s="496"/>
      <c r="C5" s="496"/>
      <c r="D5" s="496"/>
      <c r="E5" s="496"/>
      <c r="F5" s="496"/>
      <c r="G5" s="496"/>
    </row>
    <row r="6" spans="1:9" s="106" customFormat="1" ht="15.75">
      <c r="A6" s="496" t="s">
        <v>272</v>
      </c>
      <c r="B6" s="496"/>
      <c r="C6" s="496"/>
      <c r="D6" s="496"/>
      <c r="E6" s="496"/>
      <c r="F6" s="496"/>
      <c r="G6" s="496"/>
    </row>
    <row r="7" spans="1:9" s="117" customFormat="1" ht="16.5">
      <c r="A7" s="503" t="s">
        <v>306</v>
      </c>
      <c r="B7" s="498"/>
      <c r="C7" s="499"/>
      <c r="D7" s="499"/>
      <c r="E7" s="500"/>
      <c r="F7" s="500"/>
      <c r="G7" s="501" t="s">
        <v>305</v>
      </c>
    </row>
    <row r="8" spans="1:9" s="106" customFormat="1" ht="55.5" customHeight="1">
      <c r="A8" s="411" t="s">
        <v>173</v>
      </c>
      <c r="B8" s="116" t="s">
        <v>170</v>
      </c>
      <c r="C8" s="116" t="s">
        <v>169</v>
      </c>
      <c r="D8" s="116" t="s">
        <v>168</v>
      </c>
      <c r="E8" s="116" t="s">
        <v>167</v>
      </c>
      <c r="F8" s="116" t="s">
        <v>174</v>
      </c>
      <c r="G8" s="420" t="s">
        <v>175</v>
      </c>
    </row>
    <row r="9" spans="1:9" s="106" customFormat="1" ht="45">
      <c r="A9" s="413"/>
      <c r="B9" s="115" t="s">
        <v>166</v>
      </c>
      <c r="C9" s="115" t="s">
        <v>165</v>
      </c>
      <c r="D9" s="115" t="s">
        <v>164</v>
      </c>
      <c r="E9" s="115" t="s">
        <v>163</v>
      </c>
      <c r="F9" s="115" t="s">
        <v>172</v>
      </c>
      <c r="G9" s="421"/>
    </row>
    <row r="10" spans="1:9" s="106" customFormat="1" ht="33" customHeight="1" thickBot="1">
      <c r="A10" s="113" t="s">
        <v>49</v>
      </c>
      <c r="B10" s="252">
        <v>515581</v>
      </c>
      <c r="C10" s="253">
        <v>1.18</v>
      </c>
      <c r="D10" s="253">
        <v>9.56</v>
      </c>
      <c r="E10" s="252">
        <v>4577836</v>
      </c>
      <c r="F10" s="252">
        <v>4060594</v>
      </c>
      <c r="G10" s="114" t="s">
        <v>51</v>
      </c>
    </row>
    <row r="11" spans="1:9" s="106" customFormat="1" ht="33" customHeight="1" thickTop="1" thickBot="1">
      <c r="A11" s="111" t="s">
        <v>50</v>
      </c>
      <c r="B11" s="250">
        <v>371907</v>
      </c>
      <c r="C11" s="251">
        <v>1.08</v>
      </c>
      <c r="D11" s="251">
        <v>17.55</v>
      </c>
      <c r="E11" s="250">
        <v>1681466</v>
      </c>
      <c r="F11" s="250">
        <v>1358281</v>
      </c>
      <c r="G11" s="112" t="s">
        <v>52</v>
      </c>
    </row>
    <row r="12" spans="1:9" s="106" customFormat="1" ht="33" customHeight="1" thickTop="1" thickBot="1">
      <c r="A12" s="109" t="s">
        <v>61</v>
      </c>
      <c r="B12" s="248">
        <v>457444</v>
      </c>
      <c r="C12" s="249">
        <v>2.0099999999999998</v>
      </c>
      <c r="D12" s="249">
        <v>13.7</v>
      </c>
      <c r="E12" s="248">
        <v>1939398</v>
      </c>
      <c r="F12" s="248">
        <v>1634742</v>
      </c>
      <c r="G12" s="110" t="s">
        <v>60</v>
      </c>
    </row>
    <row r="13" spans="1:9" s="106" customFormat="1" ht="33" customHeight="1" thickTop="1">
      <c r="A13" s="107" t="s">
        <v>27</v>
      </c>
      <c r="B13" s="246">
        <v>162128</v>
      </c>
      <c r="C13" s="247">
        <v>0.76</v>
      </c>
      <c r="D13" s="247">
        <v>28.74</v>
      </c>
      <c r="E13" s="246">
        <v>581401</v>
      </c>
      <c r="F13" s="246">
        <v>409927</v>
      </c>
      <c r="G13" s="108" t="s">
        <v>140</v>
      </c>
    </row>
    <row r="14" spans="1:9" s="106" customFormat="1" ht="40.5" customHeight="1">
      <c r="A14" s="235" t="s">
        <v>14</v>
      </c>
      <c r="B14" s="236">
        <v>506748</v>
      </c>
      <c r="C14" s="174">
        <v>1.2</v>
      </c>
      <c r="D14" s="174">
        <v>9.73</v>
      </c>
      <c r="E14" s="173">
        <v>4365750</v>
      </c>
      <c r="F14" s="173">
        <v>3864899</v>
      </c>
      <c r="G14" s="124" t="s">
        <v>21</v>
      </c>
    </row>
    <row r="15" spans="1:9" ht="27" customHeight="1">
      <c r="A15" s="419" t="s">
        <v>162</v>
      </c>
      <c r="B15" s="419"/>
      <c r="C15" s="419"/>
      <c r="D15" s="419"/>
      <c r="E15" s="422" t="s">
        <v>171</v>
      </c>
      <c r="F15" s="422"/>
      <c r="G15" s="422"/>
      <c r="H15" s="288"/>
      <c r="I15" s="288"/>
    </row>
  </sheetData>
  <mergeCells count="11">
    <mergeCell ref="A8:A9"/>
    <mergeCell ref="A1:G1"/>
    <mergeCell ref="A15:D15"/>
    <mergeCell ref="A2:G2"/>
    <mergeCell ref="A3:G3"/>
    <mergeCell ref="A4:G4"/>
    <mergeCell ref="A5:G5"/>
    <mergeCell ref="A6:G6"/>
    <mergeCell ref="C7:D7"/>
    <mergeCell ref="G8:G9"/>
    <mergeCell ref="E15:G15"/>
  </mergeCells>
  <printOptions horizontalCentered="1" verticalCentered="1"/>
  <pageMargins left="0" right="0" top="0" bottom="0"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4" customWidth="1"/>
    <col min="2" max="16384" width="9.140625" style="24"/>
  </cols>
  <sheetData>
    <row r="1" spans="1:1" ht="21" customHeight="1"/>
    <row r="2" spans="1:1" s="38" customFormat="1" ht="69" customHeight="1">
      <c r="A2" s="37"/>
    </row>
    <row r="3" spans="1:1" s="38" customFormat="1" ht="38.25" customHeight="1">
      <c r="A3" s="39"/>
    </row>
    <row r="4" spans="1:1" s="38" customFormat="1" ht="90" customHeight="1">
      <c r="A4" s="40"/>
    </row>
    <row r="5" spans="1:1" s="25" customFormat="1">
      <c r="A5" s="26"/>
    </row>
    <row r="9" spans="1:1" ht="72.75">
      <c r="A9" s="27"/>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4"/>
  <sheetViews>
    <sheetView showGridLines="0" rightToLeft="1" view="pageBreakPreview" zoomScale="90" zoomScaleNormal="100" zoomScaleSheetLayoutView="90" workbookViewId="0">
      <selection activeCell="J4" sqref="J4"/>
    </sheetView>
  </sheetViews>
  <sheetFormatPr defaultColWidth="9.140625" defaultRowHeight="15.75"/>
  <cols>
    <col min="1" max="1" width="8.85546875" style="71" customWidth="1"/>
    <col min="2" max="2" width="15.7109375" style="72" customWidth="1"/>
    <col min="3" max="7" width="12.7109375" style="31" customWidth="1"/>
    <col min="8" max="8" width="15.7109375" style="73" customWidth="1"/>
    <col min="9" max="9" width="4.7109375" style="73" customWidth="1"/>
    <col min="10" max="16384" width="9.140625" style="68"/>
  </cols>
  <sheetData>
    <row r="1" spans="1:11" s="64" customFormat="1" ht="58.5" customHeight="1">
      <c r="A1" s="323"/>
      <c r="B1" s="339"/>
      <c r="C1" s="339"/>
      <c r="D1" s="339"/>
      <c r="E1" s="339"/>
      <c r="F1" s="339"/>
      <c r="G1" s="339"/>
      <c r="H1" s="339"/>
      <c r="I1" s="339"/>
      <c r="J1" s="77"/>
      <c r="K1" s="77"/>
    </row>
    <row r="2" spans="1:11" s="35" customFormat="1" ht="20.25">
      <c r="A2" s="49" t="s">
        <v>47</v>
      </c>
      <c r="B2" s="50"/>
      <c r="C2" s="50"/>
      <c r="D2" s="50"/>
      <c r="E2" s="50"/>
      <c r="F2" s="50"/>
      <c r="G2" s="50"/>
      <c r="H2" s="50"/>
      <c r="I2" s="50"/>
    </row>
    <row r="3" spans="1:11" s="3" customFormat="1" ht="15" customHeight="1">
      <c r="A3" s="328" t="s">
        <v>271</v>
      </c>
      <c r="B3" s="328"/>
      <c r="C3" s="328"/>
      <c r="D3" s="328"/>
      <c r="E3" s="328"/>
      <c r="F3" s="328"/>
      <c r="G3" s="328"/>
      <c r="H3" s="328"/>
      <c r="I3" s="328"/>
      <c r="K3" s="18"/>
    </row>
    <row r="4" spans="1:11" s="35" customFormat="1">
      <c r="A4" s="33" t="s">
        <v>32</v>
      </c>
      <c r="B4" s="30"/>
      <c r="C4" s="11"/>
      <c r="D4" s="11"/>
      <c r="E4" s="11"/>
      <c r="F4" s="11"/>
      <c r="G4" s="11"/>
      <c r="H4" s="4"/>
      <c r="I4" s="11"/>
    </row>
    <row r="5" spans="1:11" s="35" customFormat="1" ht="13.5" customHeight="1">
      <c r="A5" s="342" t="s">
        <v>271</v>
      </c>
      <c r="B5" s="342"/>
      <c r="C5" s="342"/>
      <c r="D5" s="342"/>
      <c r="E5" s="342"/>
      <c r="F5" s="342"/>
      <c r="G5" s="342"/>
      <c r="H5" s="342"/>
      <c r="I5" s="342"/>
    </row>
    <row r="6" spans="1:11" s="35" customFormat="1" ht="23.25" customHeight="1">
      <c r="A6" s="20" t="s">
        <v>249</v>
      </c>
      <c r="B6" s="30"/>
      <c r="C6" s="31"/>
      <c r="D6" s="31"/>
      <c r="E6" s="31"/>
      <c r="F6" s="31"/>
      <c r="G6" s="31"/>
      <c r="H6" s="6"/>
      <c r="I6" s="41" t="s">
        <v>250</v>
      </c>
    </row>
    <row r="7" spans="1:11" ht="18.75" customHeight="1" thickBot="1">
      <c r="A7" s="405" t="s">
        <v>80</v>
      </c>
      <c r="B7" s="405"/>
      <c r="C7" s="341" t="s">
        <v>78</v>
      </c>
      <c r="D7" s="341" t="s">
        <v>46</v>
      </c>
      <c r="E7" s="341" t="s">
        <v>79</v>
      </c>
      <c r="F7" s="341" t="s">
        <v>143</v>
      </c>
      <c r="G7" s="343" t="s">
        <v>89</v>
      </c>
      <c r="H7" s="392" t="s">
        <v>258</v>
      </c>
      <c r="I7" s="392"/>
    </row>
    <row r="8" spans="1:11" ht="18" customHeight="1" thickTop="1" thickBot="1">
      <c r="A8" s="406"/>
      <c r="B8" s="406"/>
      <c r="C8" s="436"/>
      <c r="D8" s="436"/>
      <c r="E8" s="436"/>
      <c r="F8" s="436"/>
      <c r="G8" s="435"/>
      <c r="H8" s="393"/>
      <c r="I8" s="393"/>
    </row>
    <row r="9" spans="1:11" ht="28.5" customHeight="1" thickTop="1">
      <c r="A9" s="453"/>
      <c r="B9" s="453"/>
      <c r="C9" s="454"/>
      <c r="D9" s="454"/>
      <c r="E9" s="454"/>
      <c r="F9" s="454"/>
      <c r="G9" s="455"/>
      <c r="H9" s="461"/>
      <c r="I9" s="461"/>
    </row>
    <row r="10" spans="1:11" ht="40.15" customHeight="1" thickBot="1">
      <c r="A10" s="462">
        <v>2016</v>
      </c>
      <c r="B10" s="463"/>
      <c r="C10" s="464">
        <v>4762188</v>
      </c>
      <c r="D10" s="464">
        <v>1372539</v>
      </c>
      <c r="E10" s="464">
        <v>3165575</v>
      </c>
      <c r="F10" s="464">
        <v>4155807</v>
      </c>
      <c r="G10" s="465">
        <f t="shared" ref="G10" si="0">C10+D10+E10+F10</f>
        <v>13456109</v>
      </c>
      <c r="H10" s="466">
        <v>2016</v>
      </c>
      <c r="I10" s="467"/>
    </row>
    <row r="11" spans="1:11" ht="40.15" customHeight="1" thickTop="1" thickBot="1">
      <c r="A11" s="423">
        <v>2017</v>
      </c>
      <c r="B11" s="424"/>
      <c r="C11" s="227">
        <v>1188715</v>
      </c>
      <c r="D11" s="227">
        <v>346866</v>
      </c>
      <c r="E11" s="227">
        <v>514607</v>
      </c>
      <c r="F11" s="227">
        <v>3254662</v>
      </c>
      <c r="G11" s="228">
        <v>5304850</v>
      </c>
      <c r="H11" s="425">
        <v>2017</v>
      </c>
      <c r="I11" s="426"/>
    </row>
    <row r="12" spans="1:11" ht="40.15" customHeight="1" thickTop="1" thickBot="1">
      <c r="A12" s="429">
        <v>2018</v>
      </c>
      <c r="B12" s="430"/>
      <c r="C12" s="225">
        <v>987770</v>
      </c>
      <c r="D12" s="225">
        <v>322144</v>
      </c>
      <c r="E12" s="225">
        <v>549089</v>
      </c>
      <c r="F12" s="225">
        <v>3292357</v>
      </c>
      <c r="G12" s="226">
        <f t="shared" ref="G12" si="1">C12+D12+E12+F12</f>
        <v>5151360</v>
      </c>
      <c r="H12" s="431">
        <v>2018</v>
      </c>
      <c r="I12" s="432"/>
    </row>
    <row r="13" spans="1:11" ht="40.15" customHeight="1" thickTop="1" thickBot="1">
      <c r="A13" s="423">
        <v>2019</v>
      </c>
      <c r="B13" s="424"/>
      <c r="C13" s="227">
        <v>972754</v>
      </c>
      <c r="D13" s="227">
        <v>494067</v>
      </c>
      <c r="E13" s="227">
        <v>600195</v>
      </c>
      <c r="F13" s="227">
        <v>4029281</v>
      </c>
      <c r="G13" s="228">
        <v>6096297</v>
      </c>
      <c r="H13" s="425">
        <v>2019</v>
      </c>
      <c r="I13" s="426"/>
    </row>
    <row r="14" spans="1:11" ht="40.15" customHeight="1" thickTop="1">
      <c r="A14" s="429">
        <v>2020</v>
      </c>
      <c r="B14" s="430"/>
      <c r="C14" s="225">
        <v>975682</v>
      </c>
      <c r="D14" s="225">
        <v>553079</v>
      </c>
      <c r="E14" s="225">
        <v>660512</v>
      </c>
      <c r="F14" s="225">
        <v>3430151</v>
      </c>
      <c r="G14" s="226">
        <f t="shared" ref="G14" si="2">C14+D14+E14+F14</f>
        <v>5619424</v>
      </c>
      <c r="H14" s="431">
        <v>2020</v>
      </c>
      <c r="I14" s="432"/>
    </row>
  </sheetData>
  <mergeCells count="20">
    <mergeCell ref="G7:G9"/>
    <mergeCell ref="H7:I9"/>
    <mergeCell ref="A1:I1"/>
    <mergeCell ref="A3:I3"/>
    <mergeCell ref="F7:F9"/>
    <mergeCell ref="A7:B9"/>
    <mergeCell ref="E7:E9"/>
    <mergeCell ref="D7:D9"/>
    <mergeCell ref="C7:C9"/>
    <mergeCell ref="A5:I5"/>
    <mergeCell ref="A14:B14"/>
    <mergeCell ref="H14:I14"/>
    <mergeCell ref="H10:I10"/>
    <mergeCell ref="A12:B12"/>
    <mergeCell ref="H12:I12"/>
    <mergeCell ref="A13:B13"/>
    <mergeCell ref="H13:I13"/>
    <mergeCell ref="A10:B10"/>
    <mergeCell ref="A11:B11"/>
    <mergeCell ref="H11:I11"/>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6"/>
  <sheetViews>
    <sheetView showGridLines="0" rightToLeft="1" view="pageBreakPreview" zoomScaleNormal="100" zoomScaleSheetLayoutView="100" workbookViewId="0">
      <selection activeCell="G10" sqref="G10:G14"/>
    </sheetView>
  </sheetViews>
  <sheetFormatPr defaultColWidth="9.140625" defaultRowHeight="15.75"/>
  <cols>
    <col min="1" max="1" width="7.42578125" style="71" customWidth="1"/>
    <col min="2" max="2" width="15.7109375" style="72" customWidth="1"/>
    <col min="3" max="7" width="12.7109375" style="31" customWidth="1"/>
    <col min="8" max="8" width="15.7109375" style="73" customWidth="1"/>
    <col min="9" max="9" width="4.7109375" style="73" customWidth="1"/>
    <col min="10" max="16384" width="9.140625" style="68"/>
  </cols>
  <sheetData>
    <row r="1" spans="1:17" s="64" customFormat="1" ht="58.5" customHeight="1">
      <c r="A1" s="323"/>
      <c r="B1" s="339"/>
      <c r="C1" s="339"/>
      <c r="D1" s="339"/>
      <c r="E1" s="339"/>
      <c r="F1" s="339"/>
      <c r="G1" s="339"/>
      <c r="H1" s="339"/>
      <c r="I1" s="339"/>
      <c r="J1" s="77"/>
      <c r="K1" s="77"/>
      <c r="L1" s="77"/>
      <c r="M1" s="77"/>
      <c r="N1" s="77"/>
      <c r="O1" s="77"/>
      <c r="P1" s="77"/>
      <c r="Q1" s="77"/>
    </row>
    <row r="2" spans="1:17" s="35" customFormat="1" ht="18" customHeight="1">
      <c r="A2" s="49" t="s">
        <v>33</v>
      </c>
      <c r="B2" s="50"/>
      <c r="C2" s="50"/>
      <c r="D2" s="50"/>
      <c r="E2" s="50"/>
      <c r="F2" s="50"/>
      <c r="G2" s="50"/>
      <c r="H2" s="50"/>
      <c r="I2" s="50"/>
    </row>
    <row r="3" spans="1:17" s="3" customFormat="1" ht="15" customHeight="1">
      <c r="A3" s="328" t="s">
        <v>271</v>
      </c>
      <c r="B3" s="328"/>
      <c r="C3" s="328"/>
      <c r="D3" s="328"/>
      <c r="E3" s="328"/>
      <c r="F3" s="328"/>
      <c r="G3" s="328"/>
      <c r="H3" s="328"/>
      <c r="I3" s="328"/>
      <c r="K3" s="18"/>
    </row>
    <row r="4" spans="1:17" s="35" customFormat="1">
      <c r="A4" s="33" t="s">
        <v>34</v>
      </c>
      <c r="B4" s="30"/>
      <c r="C4" s="11"/>
      <c r="D4" s="11"/>
      <c r="E4" s="11"/>
      <c r="F4" s="11"/>
      <c r="G4" s="11"/>
      <c r="H4" s="4"/>
      <c r="I4" s="11"/>
    </row>
    <row r="5" spans="1:17" s="35" customFormat="1" ht="13.5" customHeight="1">
      <c r="A5" s="342" t="s">
        <v>298</v>
      </c>
      <c r="B5" s="342"/>
      <c r="C5" s="342"/>
      <c r="D5" s="342"/>
      <c r="E5" s="342"/>
      <c r="F5" s="342"/>
      <c r="G5" s="342"/>
      <c r="H5" s="342"/>
      <c r="I5" s="342"/>
    </row>
    <row r="6" spans="1:17" s="35" customFormat="1" ht="23.25" customHeight="1">
      <c r="A6" s="20" t="s">
        <v>266</v>
      </c>
      <c r="B6" s="30"/>
      <c r="C6" s="31"/>
      <c r="D6" s="31"/>
      <c r="E6" s="31"/>
      <c r="F6" s="31"/>
      <c r="G6" s="31"/>
      <c r="H6" s="6"/>
      <c r="I6" s="41" t="s">
        <v>267</v>
      </c>
    </row>
    <row r="7" spans="1:17" ht="18.75" customHeight="1" thickBot="1">
      <c r="A7" s="405" t="s">
        <v>41</v>
      </c>
      <c r="B7" s="405"/>
      <c r="C7" s="341" t="s">
        <v>78</v>
      </c>
      <c r="D7" s="341" t="s">
        <v>46</v>
      </c>
      <c r="E7" s="341" t="s">
        <v>79</v>
      </c>
      <c r="F7" s="341" t="s">
        <v>143</v>
      </c>
      <c r="G7" s="343" t="s">
        <v>89</v>
      </c>
      <c r="H7" s="392" t="s">
        <v>259</v>
      </c>
      <c r="I7" s="392"/>
      <c r="N7" s="75"/>
    </row>
    <row r="8" spans="1:17" ht="18" customHeight="1" thickTop="1" thickBot="1">
      <c r="A8" s="406"/>
      <c r="B8" s="406"/>
      <c r="C8" s="436"/>
      <c r="D8" s="436"/>
      <c r="E8" s="436"/>
      <c r="F8" s="436"/>
      <c r="G8" s="435"/>
      <c r="H8" s="393"/>
      <c r="I8" s="393"/>
    </row>
    <row r="9" spans="1:17" ht="24" customHeight="1" thickTop="1">
      <c r="A9" s="453"/>
      <c r="B9" s="453"/>
      <c r="C9" s="454"/>
      <c r="D9" s="454"/>
      <c r="E9" s="454"/>
      <c r="F9" s="454"/>
      <c r="G9" s="455"/>
      <c r="H9" s="461"/>
      <c r="I9" s="461"/>
    </row>
    <row r="10" spans="1:17" ht="40.15" customHeight="1" thickBot="1">
      <c r="A10" s="456">
        <v>2016</v>
      </c>
      <c r="B10" s="457"/>
      <c r="C10" s="458">
        <v>2616498</v>
      </c>
      <c r="D10" s="458">
        <v>529206</v>
      </c>
      <c r="E10" s="458">
        <v>870924</v>
      </c>
      <c r="F10" s="458">
        <v>2843942</v>
      </c>
      <c r="G10" s="504">
        <f>C10+D10+E10+F10</f>
        <v>6860570</v>
      </c>
      <c r="H10" s="459">
        <v>2016</v>
      </c>
      <c r="I10" s="460"/>
    </row>
    <row r="11" spans="1:17" ht="40.15" customHeight="1" thickTop="1" thickBot="1">
      <c r="A11" s="433">
        <v>2017</v>
      </c>
      <c r="B11" s="434"/>
      <c r="C11" s="229">
        <v>831150</v>
      </c>
      <c r="D11" s="229">
        <v>218081</v>
      </c>
      <c r="E11" s="229">
        <v>124043</v>
      </c>
      <c r="F11" s="229">
        <v>2131329</v>
      </c>
      <c r="G11" s="505">
        <v>3304603</v>
      </c>
      <c r="H11" s="427">
        <v>2017</v>
      </c>
      <c r="I11" s="428"/>
    </row>
    <row r="12" spans="1:17" ht="40.15" customHeight="1" thickTop="1" thickBot="1">
      <c r="A12" s="429">
        <v>2018</v>
      </c>
      <c r="B12" s="430"/>
      <c r="C12" s="225">
        <v>621181</v>
      </c>
      <c r="D12" s="225">
        <v>100777</v>
      </c>
      <c r="E12" s="225">
        <v>108972</v>
      </c>
      <c r="F12" s="225">
        <v>2045146</v>
      </c>
      <c r="G12" s="506">
        <f>C12+D12+E12+F12</f>
        <v>2876076</v>
      </c>
      <c r="H12" s="437">
        <v>2018</v>
      </c>
      <c r="I12" s="438"/>
    </row>
    <row r="13" spans="1:17" ht="40.15" customHeight="1" thickTop="1" thickBot="1">
      <c r="A13" s="433">
        <v>2019</v>
      </c>
      <c r="B13" s="434"/>
      <c r="C13" s="229">
        <v>681570</v>
      </c>
      <c r="D13" s="229">
        <v>175271</v>
      </c>
      <c r="E13" s="229">
        <v>342823</v>
      </c>
      <c r="F13" s="229">
        <v>2445598</v>
      </c>
      <c r="G13" s="505">
        <v>3645262</v>
      </c>
      <c r="H13" s="427">
        <v>2019</v>
      </c>
      <c r="I13" s="428"/>
    </row>
    <row r="14" spans="1:17" ht="40.15" customHeight="1" thickTop="1">
      <c r="A14" s="429">
        <v>2020</v>
      </c>
      <c r="B14" s="430"/>
      <c r="C14" s="225">
        <v>463468</v>
      </c>
      <c r="D14" s="225">
        <v>399823</v>
      </c>
      <c r="E14" s="225">
        <v>237102</v>
      </c>
      <c r="F14" s="225">
        <v>2189060</v>
      </c>
      <c r="G14" s="506">
        <f>C14+D14+E14+F14</f>
        <v>3289453</v>
      </c>
      <c r="H14" s="437">
        <v>2020</v>
      </c>
      <c r="I14" s="438"/>
    </row>
    <row r="15" spans="1:17">
      <c r="A15" s="91"/>
      <c r="B15" s="175"/>
      <c r="C15" s="81"/>
      <c r="D15" s="81"/>
      <c r="E15" s="81"/>
      <c r="F15" s="81"/>
      <c r="G15" s="81"/>
      <c r="H15" s="176"/>
      <c r="I15" s="176"/>
    </row>
    <row r="16" spans="1:17">
      <c r="A16" s="91"/>
      <c r="B16" s="175"/>
      <c r="C16" s="485"/>
      <c r="D16" s="485"/>
      <c r="E16" s="485"/>
      <c r="F16" s="485"/>
      <c r="G16" s="81"/>
      <c r="H16" s="176"/>
      <c r="I16" s="176"/>
    </row>
  </sheetData>
  <mergeCells count="20">
    <mergeCell ref="A1:I1"/>
    <mergeCell ref="A3:I3"/>
    <mergeCell ref="A5:I5"/>
    <mergeCell ref="A7:B9"/>
    <mergeCell ref="C7:C9"/>
    <mergeCell ref="G7:G9"/>
    <mergeCell ref="E7:E9"/>
    <mergeCell ref="D7:D9"/>
    <mergeCell ref="F7:F9"/>
    <mergeCell ref="H7:I9"/>
    <mergeCell ref="H14:I14"/>
    <mergeCell ref="A14:B14"/>
    <mergeCell ref="A10:B10"/>
    <mergeCell ref="H10:I10"/>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K4" sqref="K4"/>
    </sheetView>
  </sheetViews>
  <sheetFormatPr defaultColWidth="9.140625" defaultRowHeight="15.75"/>
  <cols>
    <col min="1" max="1" width="4.7109375" style="10" customWidth="1"/>
    <col min="2" max="2" width="15.7109375" style="9" customWidth="1"/>
    <col min="3" max="7" width="12.7109375" style="8" customWidth="1"/>
    <col min="8" max="8" width="15.7109375" style="5" customWidth="1"/>
    <col min="9" max="9" width="4.7109375" style="5" customWidth="1"/>
    <col min="10" max="16384" width="9.140625" style="7"/>
  </cols>
  <sheetData>
    <row r="1" spans="1:17" s="29" customFormat="1" ht="23.25" customHeight="1">
      <c r="A1" s="439"/>
      <c r="B1" s="440"/>
      <c r="C1" s="440"/>
      <c r="D1" s="440"/>
      <c r="E1" s="440"/>
      <c r="F1" s="440"/>
      <c r="G1" s="440"/>
      <c r="H1" s="440"/>
      <c r="I1" s="440"/>
      <c r="J1" s="28"/>
      <c r="K1" s="28"/>
      <c r="L1" s="28"/>
      <c r="M1" s="28"/>
      <c r="N1" s="28"/>
      <c r="O1" s="28"/>
      <c r="P1" s="28"/>
      <c r="Q1" s="28"/>
    </row>
    <row r="2" spans="1:17" s="2" customFormat="1" ht="18" customHeight="1">
      <c r="A2" s="103" t="s">
        <v>138</v>
      </c>
      <c r="B2" s="57"/>
      <c r="C2" s="57"/>
      <c r="D2" s="57"/>
      <c r="E2" s="57"/>
      <c r="F2" s="57"/>
      <c r="G2" s="57"/>
      <c r="H2" s="57"/>
      <c r="I2" s="57"/>
    </row>
    <row r="3" spans="1:17" s="3" customFormat="1" ht="15" customHeight="1">
      <c r="A3" s="441">
        <v>2020</v>
      </c>
      <c r="B3" s="441"/>
      <c r="C3" s="441"/>
      <c r="D3" s="441"/>
      <c r="E3" s="441"/>
      <c r="F3" s="441"/>
      <c r="G3" s="441"/>
      <c r="H3" s="441"/>
      <c r="I3" s="441"/>
      <c r="K3" s="18"/>
    </row>
    <row r="4" spans="1:17" s="2" customFormat="1">
      <c r="A4" s="104" t="s">
        <v>139</v>
      </c>
      <c r="B4" s="51"/>
      <c r="C4" s="52"/>
      <c r="D4" s="52"/>
      <c r="E4" s="52"/>
      <c r="F4" s="52"/>
      <c r="G4" s="52"/>
      <c r="H4" s="53"/>
      <c r="I4" s="52"/>
    </row>
    <row r="5" spans="1:17" s="35" customFormat="1" ht="13.5" customHeight="1">
      <c r="A5" s="442">
        <v>2020</v>
      </c>
      <c r="B5" s="442"/>
      <c r="C5" s="442"/>
      <c r="D5" s="442"/>
      <c r="E5" s="442"/>
      <c r="F5" s="442"/>
      <c r="G5" s="442"/>
      <c r="H5" s="442"/>
      <c r="I5" s="442"/>
    </row>
    <row r="6" spans="1:17" s="2" customFormat="1" ht="28.5" customHeight="1">
      <c r="A6" s="21"/>
      <c r="B6" s="21"/>
      <c r="C6" s="21"/>
      <c r="D6" s="21"/>
      <c r="E6" s="21"/>
      <c r="F6" s="22"/>
      <c r="G6" s="23"/>
      <c r="H6" s="443"/>
      <c r="I6" s="444"/>
    </row>
    <row r="7" spans="1:17">
      <c r="A7" s="12"/>
      <c r="B7" s="54"/>
      <c r="C7" s="19"/>
      <c r="D7" s="19"/>
      <c r="E7" s="19"/>
      <c r="F7" s="19"/>
      <c r="G7" s="19"/>
      <c r="H7" s="55"/>
      <c r="I7" s="55"/>
    </row>
    <row r="8" spans="1:17">
      <c r="A8" s="12"/>
      <c r="B8" s="54"/>
      <c r="C8" s="19"/>
      <c r="D8" s="19"/>
      <c r="E8" s="19"/>
      <c r="F8" s="19"/>
      <c r="G8" s="19"/>
      <c r="H8" s="55"/>
      <c r="I8" s="55"/>
    </row>
    <row r="9" spans="1:17">
      <c r="A9" s="12"/>
      <c r="B9" s="54"/>
      <c r="C9" s="19"/>
      <c r="D9" s="19"/>
      <c r="E9" s="19"/>
      <c r="F9" s="19"/>
      <c r="G9" s="19"/>
      <c r="H9" s="55"/>
      <c r="I9" s="55"/>
    </row>
    <row r="10" spans="1:17">
      <c r="A10" s="12"/>
      <c r="B10" s="54"/>
      <c r="C10" s="19"/>
      <c r="D10" s="19"/>
      <c r="E10" s="19"/>
      <c r="F10" s="19"/>
      <c r="G10" s="19"/>
      <c r="H10" s="55"/>
      <c r="I10" s="55"/>
    </row>
    <row r="11" spans="1:17">
      <c r="A11" s="12"/>
      <c r="B11" s="54"/>
      <c r="C11" s="19"/>
      <c r="D11" s="19"/>
      <c r="E11" s="19"/>
      <c r="F11" s="19"/>
      <c r="G11" s="19"/>
      <c r="H11" s="55"/>
      <c r="I11" s="55"/>
    </row>
    <row r="12" spans="1:17">
      <c r="A12" s="12"/>
      <c r="B12" s="54"/>
      <c r="C12" s="19"/>
      <c r="D12" s="19"/>
      <c r="E12" s="19"/>
      <c r="F12" s="19"/>
      <c r="G12" s="19"/>
      <c r="H12" s="55"/>
      <c r="I12" s="55"/>
    </row>
    <row r="13" spans="1:17">
      <c r="A13" s="12"/>
      <c r="B13" s="54"/>
      <c r="C13" s="19"/>
      <c r="D13" s="19"/>
      <c r="E13" s="19"/>
      <c r="F13" s="19"/>
      <c r="G13" s="19"/>
      <c r="H13" s="55"/>
      <c r="I13" s="55"/>
    </row>
    <row r="14" spans="1:17">
      <c r="A14" s="12"/>
      <c r="B14" s="54"/>
      <c r="C14" s="19"/>
      <c r="D14" s="19"/>
      <c r="E14" s="19"/>
      <c r="F14" s="19"/>
      <c r="G14" s="19"/>
      <c r="H14" s="55"/>
      <c r="I14" s="55"/>
    </row>
    <row r="15" spans="1:17">
      <c r="A15" s="12"/>
      <c r="B15" s="54"/>
      <c r="C15" s="19"/>
      <c r="D15" s="19"/>
      <c r="E15" s="19"/>
      <c r="F15" s="19"/>
      <c r="G15" s="19"/>
      <c r="H15" s="55"/>
      <c r="I15" s="55"/>
    </row>
    <row r="16" spans="1:17">
      <c r="A16" s="12"/>
      <c r="B16" s="54"/>
      <c r="C16" s="19"/>
      <c r="D16" s="19"/>
      <c r="E16" s="19"/>
      <c r="F16" s="19"/>
      <c r="G16" s="19"/>
      <c r="H16" s="55"/>
      <c r="I16" s="55"/>
    </row>
    <row r="17" spans="1:9">
      <c r="A17" s="12"/>
      <c r="B17" s="54"/>
      <c r="C17" s="19"/>
      <c r="D17" s="19"/>
      <c r="E17" s="19"/>
      <c r="F17" s="19"/>
      <c r="G17" s="19"/>
      <c r="H17" s="55"/>
      <c r="I17" s="55"/>
    </row>
    <row r="18" spans="1:9">
      <c r="A18" s="12"/>
      <c r="B18" s="54"/>
      <c r="C18" s="19"/>
      <c r="D18" s="19"/>
      <c r="E18" s="19"/>
      <c r="F18" s="19"/>
      <c r="G18" s="19"/>
      <c r="H18" s="55"/>
      <c r="I18" s="55"/>
    </row>
    <row r="19" spans="1:9">
      <c r="A19" s="12"/>
      <c r="B19" s="54"/>
      <c r="C19" s="19"/>
      <c r="D19" s="19"/>
      <c r="E19" s="19"/>
      <c r="F19" s="19"/>
      <c r="G19" s="19"/>
      <c r="H19" s="55"/>
      <c r="I19" s="55"/>
    </row>
    <row r="20" spans="1:9">
      <c r="A20" s="12"/>
      <c r="B20" s="54"/>
      <c r="C20" s="19"/>
      <c r="D20" s="19"/>
      <c r="E20" s="19"/>
      <c r="F20" s="19"/>
      <c r="G20" s="19"/>
      <c r="H20" s="55"/>
      <c r="I20" s="55"/>
    </row>
    <row r="21" spans="1:9">
      <c r="A21" s="12"/>
      <c r="B21" s="54"/>
      <c r="C21" s="19"/>
      <c r="D21" s="19"/>
      <c r="E21" s="19"/>
      <c r="F21" s="19"/>
      <c r="G21" s="19"/>
      <c r="H21" s="55"/>
      <c r="I21" s="55"/>
    </row>
    <row r="22" spans="1:9">
      <c r="A22" s="12"/>
      <c r="B22" s="54"/>
      <c r="C22" s="19"/>
      <c r="D22" s="19"/>
      <c r="E22" s="19"/>
      <c r="F22" s="19"/>
      <c r="G22" s="19"/>
      <c r="H22" s="55"/>
      <c r="I22" s="55"/>
    </row>
    <row r="23" spans="1:9">
      <c r="A23" s="12"/>
      <c r="B23" s="54"/>
      <c r="C23" s="19"/>
      <c r="D23" s="19"/>
      <c r="E23" s="19"/>
      <c r="F23" s="19"/>
      <c r="G23" s="19"/>
      <c r="H23" s="55"/>
      <c r="I23" s="55"/>
    </row>
    <row r="24" spans="1:9">
      <c r="A24" s="12"/>
      <c r="B24" s="54"/>
      <c r="C24" s="19"/>
      <c r="D24" s="19"/>
      <c r="E24" s="19"/>
      <c r="F24" s="19"/>
      <c r="G24" s="19"/>
      <c r="H24" s="55"/>
      <c r="I24" s="55"/>
    </row>
    <row r="25" spans="1:9">
      <c r="A25" s="12"/>
      <c r="B25" s="54"/>
      <c r="C25" s="19"/>
      <c r="D25" s="19"/>
      <c r="E25" s="19"/>
      <c r="F25" s="19"/>
      <c r="G25" s="19"/>
      <c r="H25" s="55"/>
      <c r="I25" s="55"/>
    </row>
    <row r="26" spans="1:9" s="56" customFormat="1" ht="12.75">
      <c r="A26" s="445" t="s">
        <v>265</v>
      </c>
      <c r="B26" s="445"/>
      <c r="C26" s="445"/>
      <c r="D26" s="445"/>
      <c r="E26" s="445"/>
      <c r="F26" s="445"/>
      <c r="G26" s="445"/>
      <c r="H26" s="445"/>
      <c r="I26" s="445"/>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G10" sqref="G10:G14"/>
    </sheetView>
  </sheetViews>
  <sheetFormatPr defaultColWidth="9.140625" defaultRowHeight="15.75"/>
  <cols>
    <col min="1" max="1" width="10.7109375" style="71" customWidth="1"/>
    <col min="2" max="2" width="15.7109375" style="72" customWidth="1"/>
    <col min="3" max="7" width="12.7109375" style="31" customWidth="1"/>
    <col min="8" max="8" width="15.85546875" style="73" customWidth="1"/>
    <col min="9" max="9" width="8" style="73" customWidth="1"/>
    <col min="10" max="16384" width="9.140625" style="68"/>
  </cols>
  <sheetData>
    <row r="1" spans="1:16" s="64" customFormat="1" ht="58.5" customHeight="1">
      <c r="A1" s="323"/>
      <c r="B1" s="339"/>
      <c r="C1" s="339"/>
      <c r="D1" s="339"/>
      <c r="E1" s="339"/>
      <c r="F1" s="339"/>
      <c r="G1" s="339"/>
      <c r="H1" s="339"/>
      <c r="I1" s="339"/>
      <c r="J1" s="77"/>
      <c r="K1" s="77"/>
      <c r="L1" s="77"/>
      <c r="M1" s="77"/>
      <c r="N1" s="77"/>
      <c r="O1" s="77"/>
      <c r="P1" s="77"/>
    </row>
    <row r="2" spans="1:16" s="35" customFormat="1" ht="18" customHeight="1">
      <c r="A2" s="49" t="s">
        <v>35</v>
      </c>
      <c r="B2" s="50"/>
      <c r="C2" s="50"/>
      <c r="D2" s="50"/>
      <c r="E2" s="50"/>
      <c r="F2" s="50"/>
      <c r="G2" s="50"/>
      <c r="H2" s="50"/>
      <c r="I2" s="50"/>
    </row>
    <row r="3" spans="1:16" s="3" customFormat="1" ht="15" customHeight="1">
      <c r="A3" s="328" t="s">
        <v>271</v>
      </c>
      <c r="B3" s="328"/>
      <c r="C3" s="328"/>
      <c r="D3" s="328"/>
      <c r="E3" s="328"/>
      <c r="F3" s="328"/>
      <c r="G3" s="328"/>
      <c r="H3" s="328"/>
      <c r="I3" s="328"/>
    </row>
    <row r="4" spans="1:16" s="35" customFormat="1">
      <c r="A4" s="33" t="s">
        <v>36</v>
      </c>
      <c r="B4" s="30"/>
      <c r="C4" s="11"/>
      <c r="D4" s="11"/>
      <c r="E4" s="11"/>
      <c r="F4" s="11"/>
      <c r="G4" s="11"/>
      <c r="H4" s="4"/>
      <c r="I4" s="11"/>
    </row>
    <row r="5" spans="1:16" s="35" customFormat="1" ht="13.5" customHeight="1">
      <c r="A5" s="342" t="s">
        <v>271</v>
      </c>
      <c r="B5" s="342"/>
      <c r="C5" s="342"/>
      <c r="D5" s="342"/>
      <c r="E5" s="342"/>
      <c r="F5" s="342"/>
      <c r="G5" s="342"/>
      <c r="H5" s="342"/>
      <c r="I5" s="342"/>
    </row>
    <row r="6" spans="1:16" s="35" customFormat="1" ht="23.25" customHeight="1">
      <c r="A6" s="20" t="s">
        <v>263</v>
      </c>
      <c r="B6" s="30"/>
      <c r="C6" s="31"/>
      <c r="D6" s="31"/>
      <c r="E6" s="31"/>
      <c r="F6" s="31"/>
      <c r="G6" s="31"/>
      <c r="H6" s="6"/>
      <c r="I6" s="41" t="s">
        <v>264</v>
      </c>
    </row>
    <row r="7" spans="1:16" ht="18.75" customHeight="1" thickBot="1">
      <c r="A7" s="405" t="s">
        <v>312</v>
      </c>
      <c r="B7" s="405"/>
      <c r="C7" s="341" t="s">
        <v>78</v>
      </c>
      <c r="D7" s="341" t="s">
        <v>46</v>
      </c>
      <c r="E7" s="341" t="s">
        <v>79</v>
      </c>
      <c r="F7" s="341" t="s">
        <v>143</v>
      </c>
      <c r="G7" s="343" t="s">
        <v>89</v>
      </c>
      <c r="H7" s="335" t="s">
        <v>260</v>
      </c>
      <c r="I7" s="336"/>
      <c r="M7" s="75"/>
    </row>
    <row r="8" spans="1:16" ht="18" customHeight="1" thickTop="1" thickBot="1">
      <c r="A8" s="406"/>
      <c r="B8" s="406"/>
      <c r="C8" s="436"/>
      <c r="D8" s="436"/>
      <c r="E8" s="436"/>
      <c r="F8" s="436"/>
      <c r="G8" s="435"/>
      <c r="H8" s="446"/>
      <c r="I8" s="447"/>
    </row>
    <row r="9" spans="1:16" ht="27.75" customHeight="1" thickTop="1">
      <c r="A9" s="453"/>
      <c r="B9" s="453"/>
      <c r="C9" s="454"/>
      <c r="D9" s="454"/>
      <c r="E9" s="454"/>
      <c r="F9" s="454"/>
      <c r="G9" s="455"/>
      <c r="H9" s="446"/>
      <c r="I9" s="447"/>
    </row>
    <row r="10" spans="1:16" ht="40.15" customHeight="1" thickBot="1">
      <c r="A10" s="456">
        <v>2016</v>
      </c>
      <c r="B10" s="457"/>
      <c r="C10" s="458">
        <v>963249</v>
      </c>
      <c r="D10" s="458">
        <v>25361</v>
      </c>
      <c r="E10" s="458">
        <v>9863</v>
      </c>
      <c r="F10" s="458">
        <v>99161</v>
      </c>
      <c r="G10" s="504">
        <f>C10+D10+E10+F10</f>
        <v>1097634</v>
      </c>
      <c r="H10" s="459">
        <v>2016</v>
      </c>
      <c r="I10" s="460"/>
    </row>
    <row r="11" spans="1:16" ht="40.15" customHeight="1" thickTop="1" thickBot="1">
      <c r="A11" s="433">
        <v>2017</v>
      </c>
      <c r="B11" s="434"/>
      <c r="C11" s="229">
        <v>740701</v>
      </c>
      <c r="D11" s="229">
        <v>21080</v>
      </c>
      <c r="E11" s="229">
        <v>8992</v>
      </c>
      <c r="F11" s="229">
        <v>99161</v>
      </c>
      <c r="G11" s="505">
        <v>869934</v>
      </c>
      <c r="H11" s="427">
        <v>2017</v>
      </c>
      <c r="I11" s="428"/>
    </row>
    <row r="12" spans="1:16" ht="40.15" customHeight="1" thickTop="1" thickBot="1">
      <c r="A12" s="429">
        <v>2018</v>
      </c>
      <c r="B12" s="430"/>
      <c r="C12" s="225">
        <v>565874</v>
      </c>
      <c r="D12" s="225">
        <v>33837</v>
      </c>
      <c r="E12" s="225">
        <v>21192</v>
      </c>
      <c r="F12" s="225">
        <v>117308</v>
      </c>
      <c r="G12" s="506">
        <f>C12+D12+E12+F12</f>
        <v>738211</v>
      </c>
      <c r="H12" s="431">
        <v>2018</v>
      </c>
      <c r="I12" s="432"/>
    </row>
    <row r="13" spans="1:16" ht="40.15" customHeight="1" thickTop="1" thickBot="1">
      <c r="A13" s="433">
        <v>2019</v>
      </c>
      <c r="B13" s="434"/>
      <c r="C13" s="229">
        <v>591552</v>
      </c>
      <c r="D13" s="229">
        <v>25936</v>
      </c>
      <c r="E13" s="229">
        <v>8933</v>
      </c>
      <c r="F13" s="229">
        <v>89471</v>
      </c>
      <c r="G13" s="505">
        <v>715892</v>
      </c>
      <c r="H13" s="427">
        <v>2019</v>
      </c>
      <c r="I13" s="428"/>
    </row>
    <row r="14" spans="1:16" ht="40.15" customHeight="1" thickTop="1">
      <c r="A14" s="429">
        <v>2020</v>
      </c>
      <c r="B14" s="430"/>
      <c r="C14" s="225">
        <v>511463</v>
      </c>
      <c r="D14" s="225">
        <v>20701</v>
      </c>
      <c r="E14" s="225">
        <v>8411</v>
      </c>
      <c r="F14" s="225">
        <v>63309</v>
      </c>
      <c r="G14" s="506">
        <f>C14+D14+E14+F14</f>
        <v>603884</v>
      </c>
      <c r="H14" s="431">
        <v>2020</v>
      </c>
      <c r="I14" s="432"/>
    </row>
    <row r="15" spans="1:16" s="75" customFormat="1" ht="28.5" customHeight="1">
      <c r="A15" s="177"/>
      <c r="B15" s="177"/>
      <c r="C15" s="178"/>
      <c r="D15" s="178"/>
      <c r="E15" s="178"/>
      <c r="F15" s="178"/>
      <c r="G15" s="179"/>
      <c r="H15" s="180"/>
      <c r="I15" s="180"/>
    </row>
  </sheetData>
  <mergeCells count="20">
    <mergeCell ref="A1:I1"/>
    <mergeCell ref="C7:C9"/>
    <mergeCell ref="A3:I3"/>
    <mergeCell ref="A5:I5"/>
    <mergeCell ref="A7:B9"/>
    <mergeCell ref="H7:I9"/>
    <mergeCell ref="F7:F9"/>
    <mergeCell ref="E7:E9"/>
    <mergeCell ref="G7:G9"/>
    <mergeCell ref="D7:D9"/>
    <mergeCell ref="A14:B14"/>
    <mergeCell ref="H14:I14"/>
    <mergeCell ref="A10:B10"/>
    <mergeCell ref="H10:I10"/>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activeCell="K5" sqref="K5"/>
    </sheetView>
  </sheetViews>
  <sheetFormatPr defaultColWidth="8.85546875" defaultRowHeight="15.75"/>
  <cols>
    <col min="1" max="1" width="3.7109375" style="10" customWidth="1"/>
    <col min="2" max="2" width="15.7109375" style="9" customWidth="1"/>
    <col min="3" max="7" width="12.7109375" style="8" customWidth="1"/>
    <col min="8" max="8" width="15.7109375" style="5" customWidth="1"/>
    <col min="9" max="9" width="8.7109375" style="5" customWidth="1"/>
    <col min="10" max="16384" width="8.85546875" style="7"/>
  </cols>
  <sheetData>
    <row r="1" spans="1:17" s="29" customFormat="1" ht="34.5" customHeight="1">
      <c r="A1" s="439"/>
      <c r="B1" s="440"/>
      <c r="C1" s="440"/>
      <c r="D1" s="440"/>
      <c r="E1" s="440"/>
      <c r="F1" s="440"/>
      <c r="G1" s="440"/>
      <c r="H1" s="440"/>
      <c r="I1" s="440"/>
      <c r="J1" s="28"/>
      <c r="K1" s="28"/>
      <c r="L1" s="28"/>
      <c r="M1" s="28"/>
      <c r="N1" s="28"/>
      <c r="O1" s="28"/>
      <c r="P1" s="28"/>
      <c r="Q1" s="28"/>
    </row>
    <row r="2" spans="1:17" s="2" customFormat="1" ht="18" customHeight="1">
      <c r="A2" s="103" t="s">
        <v>35</v>
      </c>
      <c r="B2" s="57"/>
      <c r="C2" s="57"/>
      <c r="D2" s="57"/>
      <c r="E2" s="57"/>
      <c r="F2" s="57"/>
      <c r="G2" s="57"/>
      <c r="H2" s="57"/>
      <c r="I2" s="57"/>
    </row>
    <row r="3" spans="1:17" s="3" customFormat="1" ht="15" customHeight="1">
      <c r="A3" s="441">
        <v>2020</v>
      </c>
      <c r="B3" s="441"/>
      <c r="C3" s="441"/>
      <c r="D3" s="441"/>
      <c r="E3" s="441"/>
      <c r="F3" s="441"/>
      <c r="G3" s="441"/>
      <c r="H3" s="441"/>
      <c r="I3" s="441"/>
      <c r="K3" s="18"/>
    </row>
    <row r="4" spans="1:17" s="2" customFormat="1">
      <c r="A4" s="104" t="s">
        <v>36</v>
      </c>
      <c r="B4" s="51"/>
      <c r="C4" s="52"/>
      <c r="D4" s="52"/>
      <c r="E4" s="52"/>
      <c r="F4" s="52"/>
      <c r="G4" s="52"/>
      <c r="H4" s="53"/>
      <c r="I4" s="52"/>
    </row>
    <row r="5" spans="1:17" s="35" customFormat="1" ht="13.5" customHeight="1">
      <c r="A5" s="442">
        <v>2020</v>
      </c>
      <c r="B5" s="442"/>
      <c r="C5" s="442"/>
      <c r="D5" s="442"/>
      <c r="E5" s="442"/>
      <c r="F5" s="442"/>
      <c r="G5" s="442"/>
      <c r="H5" s="442"/>
      <c r="I5" s="442"/>
    </row>
    <row r="6" spans="1:17" ht="24" customHeight="1">
      <c r="A6" s="12"/>
      <c r="B6" s="13"/>
      <c r="C6" s="14"/>
      <c r="D6" s="14"/>
      <c r="E6" s="14"/>
      <c r="F6" s="14"/>
      <c r="G6" s="15"/>
      <c r="H6" s="16"/>
      <c r="I6" s="17"/>
    </row>
    <row r="7" spans="1:17" ht="24" customHeight="1">
      <c r="A7" s="12"/>
      <c r="B7" s="13"/>
      <c r="C7" s="14"/>
      <c r="D7" s="14"/>
      <c r="E7" s="14"/>
      <c r="F7" s="14"/>
      <c r="G7" s="15"/>
      <c r="H7" s="16"/>
      <c r="I7" s="17"/>
    </row>
    <row r="8" spans="1:17" ht="23.25" customHeight="1">
      <c r="A8" s="12"/>
      <c r="B8" s="13"/>
      <c r="C8" s="14"/>
      <c r="D8" s="14"/>
      <c r="E8" s="14"/>
      <c r="F8" s="14"/>
      <c r="G8" s="15"/>
      <c r="H8" s="16"/>
      <c r="I8" s="17"/>
    </row>
    <row r="9" spans="1:17" ht="23.25" customHeight="1">
      <c r="A9" s="12"/>
      <c r="B9" s="13"/>
      <c r="C9" s="14"/>
      <c r="D9" s="14"/>
      <c r="E9" s="14"/>
      <c r="F9" s="14"/>
      <c r="G9" s="15"/>
      <c r="H9" s="16"/>
      <c r="I9" s="17"/>
    </row>
    <row r="10" spans="1:17" ht="23.25" customHeight="1">
      <c r="A10" s="12"/>
      <c r="B10" s="13"/>
      <c r="C10" s="14"/>
      <c r="D10" s="14"/>
      <c r="E10" s="14"/>
      <c r="F10" s="14"/>
      <c r="G10" s="15"/>
      <c r="H10" s="16"/>
      <c r="I10" s="17"/>
    </row>
    <row r="11" spans="1:17" ht="23.25" customHeight="1">
      <c r="A11" s="12"/>
      <c r="B11" s="13"/>
      <c r="C11" s="14"/>
      <c r="D11" s="14"/>
      <c r="E11" s="14"/>
      <c r="F11" s="14"/>
      <c r="G11" s="15"/>
      <c r="H11" s="16"/>
      <c r="I11" s="17"/>
    </row>
    <row r="12" spans="1:17" ht="23.25" customHeight="1">
      <c r="A12" s="12"/>
      <c r="B12" s="13"/>
      <c r="C12" s="14"/>
      <c r="D12" s="14"/>
      <c r="E12" s="14"/>
      <c r="F12" s="14"/>
      <c r="G12" s="15"/>
      <c r="H12" s="16"/>
      <c r="I12" s="17"/>
    </row>
    <row r="13" spans="1:17" ht="23.25" customHeight="1">
      <c r="A13" s="12"/>
      <c r="B13" s="13"/>
      <c r="C13" s="14"/>
      <c r="D13" s="14"/>
      <c r="E13" s="14"/>
      <c r="F13" s="14"/>
      <c r="G13" s="15"/>
      <c r="H13" s="16"/>
      <c r="I13" s="17"/>
    </row>
    <row r="14" spans="1:17">
      <c r="A14" s="12"/>
      <c r="B14" s="54"/>
      <c r="C14" s="19"/>
      <c r="D14" s="19"/>
      <c r="E14" s="19"/>
      <c r="F14" s="19"/>
      <c r="G14" s="19"/>
      <c r="H14" s="55"/>
      <c r="I14" s="55"/>
    </row>
    <row r="15" spans="1:17">
      <c r="A15" s="12"/>
      <c r="B15" s="54"/>
      <c r="C15" s="19"/>
      <c r="D15" s="19"/>
      <c r="E15" s="19"/>
      <c r="F15" s="19"/>
      <c r="G15" s="19"/>
      <c r="H15" s="55"/>
      <c r="I15" s="55"/>
    </row>
    <row r="16" spans="1:17">
      <c r="A16" s="12"/>
      <c r="B16" s="54"/>
      <c r="C16" s="19"/>
      <c r="D16" s="19"/>
      <c r="E16" s="19"/>
      <c r="F16" s="19"/>
      <c r="G16" s="19"/>
      <c r="H16" s="55"/>
      <c r="I16" s="55"/>
    </row>
    <row r="17" spans="1:9">
      <c r="A17" s="12"/>
      <c r="B17" s="54"/>
      <c r="C17" s="19"/>
      <c r="D17" s="19"/>
      <c r="E17" s="19"/>
      <c r="F17" s="19"/>
      <c r="G17" s="19"/>
      <c r="H17" s="55"/>
      <c r="I17" s="55"/>
    </row>
    <row r="18" spans="1:9">
      <c r="A18" s="12"/>
      <c r="B18" s="54"/>
      <c r="C18" s="19"/>
      <c r="D18" s="19"/>
      <c r="E18" s="19"/>
      <c r="F18" s="19"/>
      <c r="G18" s="19"/>
      <c r="H18" s="55"/>
      <c r="I18" s="55"/>
    </row>
    <row r="19" spans="1:9">
      <c r="A19" s="12"/>
      <c r="B19" s="54"/>
      <c r="C19" s="19"/>
      <c r="D19" s="19"/>
      <c r="E19" s="19"/>
      <c r="F19" s="19"/>
      <c r="G19" s="19"/>
      <c r="H19" s="55"/>
      <c r="I19" s="55"/>
    </row>
    <row r="20" spans="1:9">
      <c r="A20" s="12"/>
      <c r="B20" s="54"/>
      <c r="C20" s="19"/>
      <c r="D20" s="19"/>
      <c r="E20" s="19"/>
      <c r="F20" s="19"/>
      <c r="G20" s="19"/>
      <c r="H20" s="55"/>
      <c r="I20" s="55"/>
    </row>
    <row r="21" spans="1:9">
      <c r="A21" s="12"/>
      <c r="B21" s="54"/>
      <c r="C21" s="19"/>
      <c r="D21" s="19"/>
      <c r="E21" s="19"/>
      <c r="F21" s="19"/>
      <c r="G21" s="19"/>
      <c r="H21" s="55"/>
      <c r="I21" s="55"/>
    </row>
    <row r="22" spans="1:9">
      <c r="A22" s="12"/>
      <c r="B22" s="54"/>
      <c r="C22" s="19"/>
      <c r="D22" s="19"/>
      <c r="E22" s="19"/>
      <c r="F22" s="19"/>
      <c r="G22" s="19"/>
      <c r="H22" s="55"/>
      <c r="I22" s="55"/>
    </row>
    <row r="23" spans="1:9">
      <c r="A23" s="12"/>
      <c r="B23" s="54"/>
      <c r="C23" s="19"/>
      <c r="D23" s="19"/>
      <c r="E23" s="19"/>
      <c r="F23" s="19"/>
      <c r="G23" s="19"/>
      <c r="H23" s="55"/>
      <c r="I23" s="55"/>
    </row>
    <row r="24" spans="1:9">
      <c r="A24" s="12"/>
      <c r="B24" s="54"/>
      <c r="C24" s="19"/>
      <c r="D24" s="19"/>
      <c r="E24" s="19"/>
      <c r="F24" s="19"/>
      <c r="G24" s="19"/>
      <c r="H24" s="55"/>
      <c r="I24" s="55"/>
    </row>
    <row r="25" spans="1:9">
      <c r="A25" s="12"/>
      <c r="B25" s="54"/>
      <c r="C25" s="19"/>
      <c r="D25" s="19"/>
      <c r="E25" s="19"/>
      <c r="F25" s="19"/>
      <c r="G25" s="19"/>
      <c r="H25" s="55"/>
      <c r="I25" s="55"/>
    </row>
    <row r="26" spans="1:9">
      <c r="A26" s="12"/>
      <c r="B26" s="54"/>
      <c r="C26" s="19"/>
      <c r="D26" s="19"/>
      <c r="E26" s="19"/>
      <c r="F26" s="19"/>
      <c r="G26" s="19"/>
      <c r="H26" s="55"/>
      <c r="I26" s="55"/>
    </row>
    <row r="27" spans="1:9">
      <c r="A27" s="12"/>
      <c r="B27" s="54"/>
      <c r="C27" s="19"/>
      <c r="D27" s="19"/>
      <c r="E27" s="19"/>
      <c r="F27" s="19"/>
      <c r="G27" s="19"/>
      <c r="H27" s="55"/>
      <c r="I27" s="55"/>
    </row>
    <row r="28" spans="1:9" s="56" customFormat="1" ht="15.75" customHeight="1">
      <c r="A28" s="445" t="s">
        <v>262</v>
      </c>
      <c r="B28" s="445"/>
      <c r="C28" s="445"/>
      <c r="D28" s="445"/>
      <c r="E28" s="445"/>
      <c r="F28" s="445"/>
      <c r="G28" s="445"/>
      <c r="H28" s="445"/>
      <c r="I28" s="445"/>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rightToLeft="1" view="pageBreakPreview" topLeftCell="A10" zoomScaleNormal="89" zoomScaleSheetLayoutView="100" workbookViewId="0">
      <selection activeCell="B24" sqref="B24:D24"/>
    </sheetView>
  </sheetViews>
  <sheetFormatPr defaultRowHeight="12.75"/>
  <cols>
    <col min="1" max="1" width="45.7109375" style="102" customWidth="1"/>
    <col min="2" max="5" width="11.7109375" style="105" customWidth="1"/>
    <col min="6" max="6" width="45.7109375" style="102" customWidth="1"/>
  </cols>
  <sheetData>
    <row r="1" spans="1:11" s="118" customFormat="1" ht="54" customHeight="1">
      <c r="A1" s="494"/>
      <c r="B1" s="502"/>
      <c r="C1" s="502"/>
      <c r="D1" s="502"/>
      <c r="E1" s="502"/>
      <c r="F1" s="502"/>
    </row>
    <row r="2" spans="1:11" s="72" customFormat="1" ht="20.25">
      <c r="A2" s="495" t="s">
        <v>218</v>
      </c>
      <c r="B2" s="495"/>
      <c r="C2" s="495"/>
      <c r="D2" s="495"/>
      <c r="E2" s="495"/>
      <c r="F2" s="495"/>
      <c r="G2" s="161"/>
      <c r="H2" s="161"/>
      <c r="I2" s="161"/>
      <c r="J2" s="161"/>
      <c r="K2" s="161"/>
    </row>
    <row r="3" spans="1:11" s="72" customFormat="1" ht="20.25">
      <c r="A3" s="495" t="s">
        <v>299</v>
      </c>
      <c r="B3" s="495"/>
      <c r="C3" s="495"/>
      <c r="D3" s="495"/>
      <c r="E3" s="495"/>
      <c r="F3" s="495"/>
      <c r="G3" s="162"/>
      <c r="H3" s="161"/>
      <c r="I3" s="161"/>
      <c r="J3" s="161"/>
      <c r="K3" s="161"/>
    </row>
    <row r="4" spans="1:11" s="72" customFormat="1" ht="15.75" customHeight="1">
      <c r="A4" s="496" t="s">
        <v>219</v>
      </c>
      <c r="B4" s="496"/>
      <c r="C4" s="496"/>
      <c r="D4" s="496"/>
      <c r="E4" s="496"/>
      <c r="F4" s="496"/>
      <c r="G4" s="163"/>
      <c r="H4" s="163"/>
      <c r="I4" s="163"/>
      <c r="J4" s="163"/>
      <c r="K4" s="163"/>
    </row>
    <row r="5" spans="1:11" s="72" customFormat="1" ht="15.75" customHeight="1">
      <c r="A5" s="496" t="s">
        <v>220</v>
      </c>
      <c r="B5" s="496"/>
      <c r="C5" s="496"/>
      <c r="D5" s="496"/>
      <c r="E5" s="496"/>
      <c r="F5" s="496"/>
      <c r="G5" s="164"/>
      <c r="H5" s="163"/>
      <c r="I5" s="163"/>
      <c r="J5" s="163"/>
      <c r="K5" s="163"/>
    </row>
    <row r="6" spans="1:11" s="72" customFormat="1" ht="15.75" customHeight="1">
      <c r="A6" s="507" t="s">
        <v>272</v>
      </c>
      <c r="B6" s="507"/>
      <c r="C6" s="507"/>
      <c r="D6" s="507"/>
      <c r="E6" s="507"/>
      <c r="F6" s="507"/>
      <c r="G6" s="164"/>
      <c r="H6" s="163"/>
      <c r="I6" s="163"/>
      <c r="J6" s="163"/>
      <c r="K6" s="163"/>
    </row>
    <row r="7" spans="1:11" s="72" customFormat="1" ht="16.5">
      <c r="A7" s="508" t="s">
        <v>307</v>
      </c>
      <c r="B7" s="509"/>
      <c r="C7" s="510"/>
      <c r="D7" s="511"/>
      <c r="E7" s="511"/>
      <c r="F7" s="512" t="s">
        <v>308</v>
      </c>
    </row>
    <row r="8" spans="1:11" s="106" customFormat="1" ht="34.5" customHeight="1">
      <c r="A8" s="420" t="s">
        <v>48</v>
      </c>
      <c r="B8" s="449" t="s">
        <v>221</v>
      </c>
      <c r="C8" s="415"/>
      <c r="D8" s="415"/>
      <c r="E8" s="415"/>
      <c r="F8" s="450" t="s">
        <v>195</v>
      </c>
    </row>
    <row r="9" spans="1:11" s="106" customFormat="1" ht="17.25" customHeight="1">
      <c r="A9" s="448"/>
      <c r="B9" s="165" t="s">
        <v>49</v>
      </c>
      <c r="C9" s="165" t="s">
        <v>50</v>
      </c>
      <c r="D9" s="165" t="s">
        <v>27</v>
      </c>
      <c r="E9" s="165" t="s">
        <v>14</v>
      </c>
      <c r="F9" s="451"/>
    </row>
    <row r="10" spans="1:11" s="106" customFormat="1" ht="17.25" customHeight="1">
      <c r="A10" s="421"/>
      <c r="B10" s="166" t="s">
        <v>51</v>
      </c>
      <c r="C10" s="166" t="s">
        <v>52</v>
      </c>
      <c r="D10" s="166" t="s">
        <v>140</v>
      </c>
      <c r="E10" s="166" t="s">
        <v>21</v>
      </c>
      <c r="F10" s="452"/>
    </row>
    <row r="11" spans="1:11" s="134" customFormat="1" ht="24.95" customHeight="1" thickBot="1">
      <c r="A11" s="133" t="s">
        <v>197</v>
      </c>
      <c r="B11" s="238"/>
      <c r="C11" s="238"/>
      <c r="D11" s="238"/>
      <c r="E11" s="94"/>
      <c r="F11" s="167" t="s">
        <v>53</v>
      </c>
    </row>
    <row r="12" spans="1:11" s="106" customFormat="1" ht="19.5" customHeight="1" thickTop="1" thickBot="1">
      <c r="A12" s="137" t="s">
        <v>223</v>
      </c>
      <c r="B12" s="239">
        <v>1774273</v>
      </c>
      <c r="C12" s="239">
        <v>621967</v>
      </c>
      <c r="D12" s="239">
        <v>320023</v>
      </c>
      <c r="E12" s="136">
        <f>SUM(B12:D12)</f>
        <v>2716263</v>
      </c>
      <c r="F12" s="168" t="s">
        <v>222</v>
      </c>
    </row>
    <row r="13" spans="1:11" s="106" customFormat="1" ht="19.5" customHeight="1" thickTop="1" thickBot="1">
      <c r="A13" s="139" t="s">
        <v>225</v>
      </c>
      <c r="B13" s="238">
        <v>834760</v>
      </c>
      <c r="C13" s="238">
        <v>470010</v>
      </c>
      <c r="D13" s="238">
        <v>59521</v>
      </c>
      <c r="E13" s="309">
        <f t="shared" ref="E13:E17" si="0">SUM(B13:D13)</f>
        <v>1364291</v>
      </c>
      <c r="F13" s="169" t="s">
        <v>224</v>
      </c>
    </row>
    <row r="14" spans="1:11" s="106" customFormat="1" ht="19.5" customHeight="1" thickTop="1" thickBot="1">
      <c r="A14" s="137" t="s">
        <v>227</v>
      </c>
      <c r="B14" s="239">
        <v>144608</v>
      </c>
      <c r="C14" s="239">
        <v>25707</v>
      </c>
      <c r="D14" s="239">
        <v>9688</v>
      </c>
      <c r="E14" s="136">
        <f t="shared" si="0"/>
        <v>180003</v>
      </c>
      <c r="F14" s="168" t="s">
        <v>226</v>
      </c>
    </row>
    <row r="15" spans="1:11" s="106" customFormat="1" ht="19.5" customHeight="1" thickTop="1" thickBot="1">
      <c r="A15" s="141" t="s">
        <v>229</v>
      </c>
      <c r="B15" s="240">
        <v>2079</v>
      </c>
      <c r="C15" s="240">
        <v>0</v>
      </c>
      <c r="D15" s="240">
        <v>0</v>
      </c>
      <c r="E15" s="309">
        <f t="shared" si="0"/>
        <v>2079</v>
      </c>
      <c r="F15" s="170" t="s">
        <v>228</v>
      </c>
    </row>
    <row r="16" spans="1:11" s="106" customFormat="1" ht="19.5" customHeight="1" thickTop="1" thickBot="1">
      <c r="A16" s="137" t="s">
        <v>231</v>
      </c>
      <c r="B16" s="239">
        <v>570591</v>
      </c>
      <c r="C16" s="239">
        <v>38764</v>
      </c>
      <c r="D16" s="239">
        <v>34774</v>
      </c>
      <c r="E16" s="136">
        <f t="shared" si="0"/>
        <v>644129</v>
      </c>
      <c r="F16" s="168" t="s">
        <v>230</v>
      </c>
    </row>
    <row r="17" spans="1:6" s="106" customFormat="1" ht="19.5" customHeight="1" thickTop="1">
      <c r="A17" s="141" t="s">
        <v>233</v>
      </c>
      <c r="B17" s="240">
        <v>16806</v>
      </c>
      <c r="C17" s="240">
        <v>2663</v>
      </c>
      <c r="D17" s="240">
        <v>1835</v>
      </c>
      <c r="E17" s="310">
        <f t="shared" si="0"/>
        <v>21304</v>
      </c>
      <c r="F17" s="170" t="s">
        <v>232</v>
      </c>
    </row>
    <row r="18" spans="1:6" s="106" customFormat="1" ht="24.75" customHeight="1">
      <c r="A18" s="143" t="s">
        <v>235</v>
      </c>
      <c r="B18" s="95">
        <f>B12-B13+B14+B15-B16+B17</f>
        <v>532415</v>
      </c>
      <c r="C18" s="95">
        <f>C12-C13+C14+C15-C16+C17</f>
        <v>141563</v>
      </c>
      <c r="D18" s="95">
        <f>D12-D13+D14+D15-D16+D17</f>
        <v>237251</v>
      </c>
      <c r="E18" s="95">
        <f>E12-E13+E14+E15-E16+E17</f>
        <v>911229</v>
      </c>
      <c r="F18" s="142" t="s">
        <v>234</v>
      </c>
    </row>
    <row r="19" spans="1:6" s="134" customFormat="1" ht="24.95" customHeight="1" thickBot="1">
      <c r="A19" s="133" t="s">
        <v>205</v>
      </c>
      <c r="B19" s="243"/>
      <c r="C19" s="243"/>
      <c r="D19" s="243"/>
      <c r="E19" s="144"/>
      <c r="F19" s="167" t="s">
        <v>204</v>
      </c>
    </row>
    <row r="20" spans="1:6" s="106" customFormat="1" ht="19.5" customHeight="1" thickTop="1" thickBot="1">
      <c r="A20" s="137" t="s">
        <v>206</v>
      </c>
      <c r="B20" s="241">
        <v>10379</v>
      </c>
      <c r="C20" s="241">
        <v>1679</v>
      </c>
      <c r="D20" s="241">
        <v>460</v>
      </c>
      <c r="E20" s="146">
        <f>SUM(B20:D20)</f>
        <v>12518</v>
      </c>
      <c r="F20" s="168" t="s">
        <v>54</v>
      </c>
    </row>
    <row r="21" spans="1:6" s="106" customFormat="1" ht="19.5" customHeight="1" thickTop="1" thickBot="1">
      <c r="A21" s="139" t="s">
        <v>207</v>
      </c>
      <c r="B21" s="243">
        <v>192325</v>
      </c>
      <c r="C21" s="243">
        <v>19295</v>
      </c>
      <c r="D21" s="243">
        <v>11129</v>
      </c>
      <c r="E21" s="172">
        <f t="shared" ref="E21:E22" si="1">SUM(B21:D21)</f>
        <v>222749</v>
      </c>
      <c r="F21" s="169" t="s">
        <v>55</v>
      </c>
    </row>
    <row r="22" spans="1:6" s="106" customFormat="1" ht="19.5" customHeight="1" thickTop="1">
      <c r="A22" s="149" t="s">
        <v>209</v>
      </c>
      <c r="B22" s="242">
        <v>141539</v>
      </c>
      <c r="C22" s="242">
        <v>47363</v>
      </c>
      <c r="D22" s="242">
        <v>60358</v>
      </c>
      <c r="E22" s="148">
        <f t="shared" si="1"/>
        <v>249260</v>
      </c>
      <c r="F22" s="171" t="s">
        <v>208</v>
      </c>
    </row>
    <row r="23" spans="1:6" s="134" customFormat="1" ht="24.75" customHeight="1">
      <c r="A23" s="151" t="s">
        <v>211</v>
      </c>
      <c r="B23" s="96">
        <f>SUM(B20:B22)</f>
        <v>344243</v>
      </c>
      <c r="C23" s="96">
        <f>SUM(C20:C22)</f>
        <v>68337</v>
      </c>
      <c r="D23" s="96">
        <f>SUM(D20:D22)</f>
        <v>71947</v>
      </c>
      <c r="E23" s="96">
        <f>SUM(E20:E22)</f>
        <v>484527</v>
      </c>
      <c r="F23" s="150" t="s">
        <v>210</v>
      </c>
    </row>
    <row r="24" spans="1:6" s="106" customFormat="1" ht="21" customHeight="1" thickBot="1">
      <c r="A24" s="154" t="s">
        <v>212</v>
      </c>
      <c r="B24" s="153">
        <f>B18-B23</f>
        <v>188172</v>
      </c>
      <c r="C24" s="153">
        <f>C18-C23</f>
        <v>73226</v>
      </c>
      <c r="D24" s="153">
        <f>D18-D23</f>
        <v>165304</v>
      </c>
      <c r="E24" s="153">
        <f>E18-E23</f>
        <v>426702</v>
      </c>
      <c r="F24" s="152" t="s">
        <v>56</v>
      </c>
    </row>
    <row r="25" spans="1:6" s="106" customFormat="1" ht="21" customHeight="1" thickTop="1" thickBot="1">
      <c r="A25" s="156" t="s">
        <v>213</v>
      </c>
      <c r="B25" s="285">
        <v>20800</v>
      </c>
      <c r="C25" s="285">
        <v>7301</v>
      </c>
      <c r="D25" s="285">
        <v>711</v>
      </c>
      <c r="E25" s="172">
        <f ca="1">SUM(D25:H25)</f>
        <v>28812</v>
      </c>
      <c r="F25" s="155" t="s">
        <v>57</v>
      </c>
    </row>
    <row r="26" spans="1:6" s="106" customFormat="1" ht="21" customHeight="1" thickTop="1" thickBot="1">
      <c r="A26" s="157" t="s">
        <v>214</v>
      </c>
      <c r="B26" s="146">
        <f>B24-B25</f>
        <v>167372</v>
      </c>
      <c r="C26" s="146">
        <f>C24-C25</f>
        <v>65925</v>
      </c>
      <c r="D26" s="146">
        <f>D24-D25</f>
        <v>164593</v>
      </c>
      <c r="E26" s="146">
        <f ca="1">E24-E25</f>
        <v>397890</v>
      </c>
      <c r="F26" s="152" t="s">
        <v>58</v>
      </c>
    </row>
    <row r="27" spans="1:6" s="106" customFormat="1" ht="21" customHeight="1" thickTop="1" thickBot="1">
      <c r="A27" s="156" t="s">
        <v>216</v>
      </c>
      <c r="B27" s="285">
        <v>222238</v>
      </c>
      <c r="C27" s="285">
        <v>46423</v>
      </c>
      <c r="D27" s="285">
        <v>8265</v>
      </c>
      <c r="E27" s="172">
        <f ca="1">SUM(D27:H27)</f>
        <v>276926</v>
      </c>
      <c r="F27" s="155" t="s">
        <v>215</v>
      </c>
    </row>
    <row r="28" spans="1:6" s="106" customFormat="1" ht="21" customHeight="1" thickTop="1">
      <c r="A28" s="160" t="s">
        <v>217</v>
      </c>
      <c r="B28" s="159">
        <f>B26-B27</f>
        <v>-54866</v>
      </c>
      <c r="C28" s="159">
        <f>C26-C27</f>
        <v>19502</v>
      </c>
      <c r="D28" s="159">
        <f>D26-D27</f>
        <v>156328</v>
      </c>
      <c r="E28" s="159">
        <f ca="1">E26-E27</f>
        <v>120964</v>
      </c>
      <c r="F28" s="158" t="s">
        <v>59</v>
      </c>
    </row>
    <row r="29" spans="1:6">
      <c r="B29" s="284"/>
    </row>
  </sheetData>
  <mergeCells count="9">
    <mergeCell ref="A8:A10"/>
    <mergeCell ref="A1:F1"/>
    <mergeCell ref="B8:E8"/>
    <mergeCell ref="A2:F2"/>
    <mergeCell ref="A3:F3"/>
    <mergeCell ref="A4:F4"/>
    <mergeCell ref="A5:F5"/>
    <mergeCell ref="F8:F10"/>
    <mergeCell ref="A6:F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4"/>
  <sheetViews>
    <sheetView rightToLeft="1" view="pageBreakPreview" zoomScaleNormal="100" zoomScaleSheetLayoutView="100" workbookViewId="0">
      <selection activeCell="D12" sqref="D12"/>
    </sheetView>
  </sheetViews>
  <sheetFormatPr defaultRowHeight="12.75"/>
  <cols>
    <col min="1" max="1" width="25.7109375" style="102" customWidth="1"/>
    <col min="2" max="6" width="12.7109375" style="105" customWidth="1"/>
    <col min="7" max="7" width="25.7109375" style="102" customWidth="1"/>
  </cols>
  <sheetData>
    <row r="1" spans="1:9" s="118" customFormat="1" ht="54" customHeight="1">
      <c r="A1" s="494"/>
      <c r="B1" s="502"/>
      <c r="C1" s="502"/>
      <c r="D1" s="502"/>
      <c r="E1" s="502"/>
      <c r="F1" s="502"/>
      <c r="G1" s="502"/>
    </row>
    <row r="2" spans="1:9" ht="20.25">
      <c r="A2" s="495" t="s">
        <v>178</v>
      </c>
      <c r="B2" s="495"/>
      <c r="C2" s="495"/>
      <c r="D2" s="495"/>
      <c r="E2" s="495"/>
      <c r="F2" s="495"/>
      <c r="G2" s="495"/>
    </row>
    <row r="3" spans="1:9" ht="20.25">
      <c r="A3" s="495" t="s">
        <v>299</v>
      </c>
      <c r="B3" s="495"/>
      <c r="C3" s="495"/>
      <c r="D3" s="495"/>
      <c r="E3" s="495"/>
      <c r="F3" s="495"/>
      <c r="G3" s="495"/>
    </row>
    <row r="4" spans="1:9" ht="15.75" customHeight="1">
      <c r="A4" s="496" t="s">
        <v>179</v>
      </c>
      <c r="B4" s="496"/>
      <c r="C4" s="496"/>
      <c r="D4" s="496"/>
      <c r="E4" s="496"/>
      <c r="F4" s="496"/>
      <c r="G4" s="496"/>
    </row>
    <row r="5" spans="1:9" ht="15.75" customHeight="1">
      <c r="A5" s="496" t="s">
        <v>220</v>
      </c>
      <c r="B5" s="496"/>
      <c r="C5" s="496"/>
      <c r="D5" s="496"/>
      <c r="E5" s="496"/>
      <c r="F5" s="496"/>
      <c r="G5" s="496"/>
    </row>
    <row r="6" spans="1:9" ht="15.75">
      <c r="A6" s="507" t="s">
        <v>272</v>
      </c>
      <c r="B6" s="507"/>
      <c r="C6" s="507"/>
      <c r="D6" s="507"/>
      <c r="E6" s="507"/>
      <c r="F6" s="507"/>
      <c r="G6" s="507"/>
    </row>
    <row r="7" spans="1:9" s="72" customFormat="1" ht="16.5">
      <c r="A7" s="508" t="s">
        <v>309</v>
      </c>
      <c r="B7" s="509"/>
      <c r="C7" s="513"/>
      <c r="D7" s="513"/>
      <c r="E7" s="511"/>
      <c r="F7" s="511"/>
      <c r="G7" s="512" t="s">
        <v>310</v>
      </c>
    </row>
    <row r="8" spans="1:9" s="106" customFormat="1" ht="55.5" customHeight="1">
      <c r="A8" s="420" t="s">
        <v>181</v>
      </c>
      <c r="B8" s="116" t="s">
        <v>170</v>
      </c>
      <c r="C8" s="116" t="s">
        <v>169</v>
      </c>
      <c r="D8" s="116" t="s">
        <v>168</v>
      </c>
      <c r="E8" s="116" t="s">
        <v>167</v>
      </c>
      <c r="F8" s="116" t="s">
        <v>174</v>
      </c>
      <c r="G8" s="450" t="s">
        <v>180</v>
      </c>
    </row>
    <row r="9" spans="1:9" s="106" customFormat="1" ht="45">
      <c r="A9" s="421"/>
      <c r="B9" s="115" t="s">
        <v>166</v>
      </c>
      <c r="C9" s="115" t="s">
        <v>165</v>
      </c>
      <c r="D9" s="115" t="s">
        <v>164</v>
      </c>
      <c r="E9" s="115" t="s">
        <v>163</v>
      </c>
      <c r="F9" s="115" t="s">
        <v>172</v>
      </c>
      <c r="G9" s="452"/>
    </row>
    <row r="10" spans="1:9" s="106" customFormat="1" ht="33" customHeight="1" thickBot="1">
      <c r="A10" s="119" t="s">
        <v>49</v>
      </c>
      <c r="B10" s="252">
        <v>232224</v>
      </c>
      <c r="C10" s="253">
        <v>1.95</v>
      </c>
      <c r="D10" s="253">
        <v>36.119999999999997</v>
      </c>
      <c r="E10" s="252">
        <v>556336</v>
      </c>
      <c r="F10" s="252">
        <v>196627</v>
      </c>
      <c r="G10" s="114" t="s">
        <v>51</v>
      </c>
    </row>
    <row r="11" spans="1:9" s="106" customFormat="1" ht="33" customHeight="1" thickTop="1" thickBot="1">
      <c r="A11" s="120" t="s">
        <v>50</v>
      </c>
      <c r="B11" s="250">
        <v>213930</v>
      </c>
      <c r="C11" s="251">
        <v>1.19</v>
      </c>
      <c r="D11" s="251">
        <v>13.63</v>
      </c>
      <c r="E11" s="250">
        <v>652363</v>
      </c>
      <c r="F11" s="250">
        <v>337448</v>
      </c>
      <c r="G11" s="112" t="s">
        <v>52</v>
      </c>
    </row>
    <row r="12" spans="1:9" s="106" customFormat="1" ht="33" customHeight="1" thickTop="1">
      <c r="A12" s="122" t="s">
        <v>182</v>
      </c>
      <c r="B12" s="286">
        <v>266612</v>
      </c>
      <c r="C12" s="287">
        <v>0.19</v>
      </c>
      <c r="D12" s="287">
        <v>4.6900000000000004</v>
      </c>
      <c r="E12" s="286">
        <v>7653229</v>
      </c>
      <c r="F12" s="286">
        <v>5332339</v>
      </c>
      <c r="G12" s="121" t="s">
        <v>140</v>
      </c>
    </row>
    <row r="13" spans="1:9" s="106" customFormat="1" ht="40.5" customHeight="1">
      <c r="A13" s="124" t="s">
        <v>184</v>
      </c>
      <c r="B13" s="173">
        <v>229814</v>
      </c>
      <c r="C13" s="174">
        <v>1.37</v>
      </c>
      <c r="D13" s="174">
        <v>24.44</v>
      </c>
      <c r="E13" s="173">
        <v>756205</v>
      </c>
      <c r="F13" s="173">
        <v>354108</v>
      </c>
      <c r="G13" s="123" t="s">
        <v>183</v>
      </c>
    </row>
    <row r="14" spans="1:9" s="7" customFormat="1" ht="29.25" customHeight="1">
      <c r="A14" s="290" t="s">
        <v>162</v>
      </c>
      <c r="B14" s="290"/>
      <c r="C14" s="290"/>
      <c r="D14" s="290"/>
      <c r="G14" s="289" t="s">
        <v>171</v>
      </c>
      <c r="H14" s="289"/>
      <c r="I14" s="289"/>
    </row>
  </sheetData>
  <mergeCells count="9">
    <mergeCell ref="G8:G9"/>
    <mergeCell ref="A8:A9"/>
    <mergeCell ref="A4:G4"/>
    <mergeCell ref="A5:G5"/>
    <mergeCell ref="A1:G1"/>
    <mergeCell ref="C7:D7"/>
    <mergeCell ref="A6:G6"/>
    <mergeCell ref="A2:G2"/>
    <mergeCell ref="A3:G3"/>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6"/>
  <sheetViews>
    <sheetView rightToLeft="1" view="pageBreakPreview" zoomScaleNormal="100" zoomScaleSheetLayoutView="100" workbookViewId="0">
      <selection activeCell="F4" sqref="F4"/>
    </sheetView>
  </sheetViews>
  <sheetFormatPr defaultColWidth="9.140625" defaultRowHeight="12.75"/>
  <cols>
    <col min="1" max="1" width="40.5703125" style="1" customWidth="1"/>
    <col min="2" max="2" width="2.5703125" style="1" customWidth="1"/>
    <col min="3" max="3" width="41" style="1" customWidth="1"/>
    <col min="4" max="4" width="3.140625" style="1" customWidth="1"/>
    <col min="5" max="8" width="9.140625" style="1"/>
    <col min="9" max="9" width="83.140625" style="1" customWidth="1"/>
    <col min="10" max="16384" width="9.140625" style="1"/>
  </cols>
  <sheetData>
    <row r="1" spans="1:11" s="29" customFormat="1" ht="69.75" customHeight="1">
      <c r="A1" s="312"/>
      <c r="B1" s="312"/>
      <c r="C1" s="312"/>
      <c r="D1" s="28"/>
      <c r="E1" s="28"/>
      <c r="F1" s="28"/>
      <c r="G1" s="28"/>
      <c r="H1" s="28"/>
      <c r="I1" s="28"/>
      <c r="J1" s="28"/>
      <c r="K1" s="28"/>
    </row>
    <row r="2" spans="1:11" s="36" customFormat="1" ht="25.15" customHeight="1">
      <c r="A2" s="233" t="s">
        <v>185</v>
      </c>
      <c r="C2" s="234" t="s">
        <v>188</v>
      </c>
    </row>
    <row r="3" spans="1:11" ht="18" customHeight="1">
      <c r="A3" s="181"/>
      <c r="C3" s="97"/>
    </row>
    <row r="4" spans="1:11" s="59" customFormat="1" ht="115.15" customHeight="1">
      <c r="A4" s="182" t="s">
        <v>186</v>
      </c>
      <c r="B4" s="58"/>
      <c r="C4" s="184" t="s">
        <v>187</v>
      </c>
    </row>
    <row r="5" spans="1:11" s="59" customFormat="1" ht="83.25" customHeight="1">
      <c r="A5" s="183" t="s">
        <v>114</v>
      </c>
      <c r="B5" s="58"/>
      <c r="C5" s="184" t="s">
        <v>144</v>
      </c>
    </row>
    <row r="6" spans="1:11" s="59" customFormat="1" ht="25.15" customHeight="1">
      <c r="A6" s="182"/>
      <c r="B6" s="58"/>
      <c r="C6" s="184"/>
    </row>
    <row r="7" spans="1:11" s="59" customFormat="1" ht="30" customHeight="1">
      <c r="A7" s="182" t="s">
        <v>190</v>
      </c>
      <c r="C7" s="184" t="s">
        <v>189</v>
      </c>
    </row>
    <row r="8" spans="1:11" ht="37.5">
      <c r="A8" s="182" t="s">
        <v>252</v>
      </c>
      <c r="C8" s="185" t="s">
        <v>253</v>
      </c>
    </row>
    <row r="9" spans="1:11" ht="18.75">
      <c r="A9" s="183" t="s">
        <v>0</v>
      </c>
      <c r="B9" s="60"/>
      <c r="C9" s="185" t="s">
        <v>115</v>
      </c>
    </row>
    <row r="10" spans="1:11" ht="18.75">
      <c r="A10" s="183" t="s">
        <v>81</v>
      </c>
      <c r="B10" s="60"/>
      <c r="C10" s="185" t="s">
        <v>1</v>
      </c>
    </row>
    <row r="11" spans="1:11" ht="18.75">
      <c r="A11" s="183" t="s">
        <v>90</v>
      </c>
      <c r="B11" s="60"/>
      <c r="C11" s="185" t="s">
        <v>92</v>
      </c>
    </row>
    <row r="12" spans="1:11" ht="18.75">
      <c r="A12" s="183" t="s">
        <v>91</v>
      </c>
      <c r="C12" s="186" t="s">
        <v>93</v>
      </c>
    </row>
    <row r="26" spans="5:7">
      <c r="E26" s="61"/>
      <c r="F26" s="61"/>
      <c r="G26" s="62"/>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rightToLeft="1" tabSelected="1" view="pageBreakPreview" zoomScaleNormal="180" zoomScaleSheetLayoutView="100" workbookViewId="0">
      <selection activeCell="K5" sqref="K5"/>
    </sheetView>
  </sheetViews>
  <sheetFormatPr defaultRowHeight="12.75"/>
  <cols>
    <col min="1" max="8" width="15.7109375" customWidth="1"/>
    <col min="9" max="9" width="12.7109375" customWidth="1"/>
    <col min="10" max="10" width="10.28515625" bestFit="1" customWidth="1"/>
    <col min="11" max="11" width="9.28515625" bestFit="1" customWidth="1"/>
    <col min="12" max="12" width="10.140625" bestFit="1" customWidth="1"/>
    <col min="13" max="13" width="29.85546875" customWidth="1"/>
    <col min="17" max="17" width="68.5703125" customWidth="1"/>
  </cols>
  <sheetData>
    <row r="1" spans="1:13" ht="26.45" customHeight="1"/>
    <row r="2" spans="1:13" s="48" customFormat="1" ht="28.5" customHeight="1">
      <c r="A2" s="328" t="s">
        <v>154</v>
      </c>
      <c r="B2" s="328"/>
      <c r="C2" s="328"/>
      <c r="D2" s="328"/>
      <c r="E2" s="328"/>
      <c r="F2" s="328"/>
      <c r="G2" s="328"/>
      <c r="H2" s="328"/>
      <c r="J2" s="93" t="s">
        <v>151</v>
      </c>
      <c r="K2" s="93" t="s">
        <v>152</v>
      </c>
      <c r="L2" s="93" t="s">
        <v>153</v>
      </c>
    </row>
    <row r="3" spans="1:13" s="48" customFormat="1" ht="19.5" customHeight="1" thickBot="1">
      <c r="A3" s="328">
        <v>2020</v>
      </c>
      <c r="B3" s="328"/>
      <c r="C3" s="328"/>
      <c r="D3" s="328"/>
      <c r="E3" s="328"/>
      <c r="F3" s="328"/>
      <c r="G3" s="328"/>
      <c r="H3" s="328"/>
      <c r="I3" s="92"/>
      <c r="J3" s="153">
        <f>'96'!B24</f>
        <v>188172</v>
      </c>
      <c r="K3" s="153">
        <f>'96'!C24</f>
        <v>73226</v>
      </c>
      <c r="L3" s="153">
        <f>'96'!D24</f>
        <v>165304</v>
      </c>
      <c r="M3" s="92"/>
    </row>
    <row r="4" spans="1:13" s="92" customFormat="1" ht="19.5" customHeight="1" thickTop="1">
      <c r="A4" s="329" t="s">
        <v>155</v>
      </c>
      <c r="B4" s="329"/>
      <c r="C4" s="329"/>
      <c r="D4" s="329"/>
      <c r="E4" s="329"/>
      <c r="F4" s="329"/>
      <c r="G4" s="329"/>
      <c r="H4" s="329"/>
    </row>
    <row r="5" spans="1:13" s="92" customFormat="1" ht="28.5" customHeight="1">
      <c r="A5" s="330">
        <v>2020</v>
      </c>
      <c r="B5" s="330"/>
      <c r="C5" s="330"/>
      <c r="D5" s="330"/>
      <c r="E5" s="330"/>
      <c r="F5" s="330"/>
      <c r="G5" s="330"/>
      <c r="H5" s="330"/>
      <c r="I5"/>
      <c r="J5"/>
      <c r="K5"/>
      <c r="L5"/>
      <c r="M5"/>
    </row>
    <row r="34" spans="1:9">
      <c r="A34" s="445" t="s">
        <v>261</v>
      </c>
      <c r="B34" s="445"/>
      <c r="C34" s="445"/>
      <c r="D34" s="445"/>
      <c r="E34" s="445"/>
      <c r="F34" s="445"/>
      <c r="G34" s="445"/>
      <c r="H34" s="445"/>
      <c r="I34" s="3"/>
    </row>
  </sheetData>
  <mergeCells count="5">
    <mergeCell ref="A2:H2"/>
    <mergeCell ref="A3:H3"/>
    <mergeCell ref="A4:H4"/>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C2" sqref="C2"/>
    </sheetView>
  </sheetViews>
  <sheetFormatPr defaultColWidth="9.140625" defaultRowHeight="12.75"/>
  <cols>
    <col min="1" max="1" width="75.140625" style="24" customWidth="1"/>
    <col min="2" max="16384" width="9.140625" style="24"/>
  </cols>
  <sheetData>
    <row r="1" spans="1:1" ht="21" customHeight="1"/>
    <row r="2" spans="1:1" s="189" customFormat="1" ht="69" customHeight="1">
      <c r="A2" s="190"/>
    </row>
    <row r="3" spans="1:1" s="189" customFormat="1" ht="38.25" customHeight="1">
      <c r="A3" s="191"/>
    </row>
    <row r="4" spans="1:1" s="189" customFormat="1" ht="90" customHeight="1">
      <c r="A4" s="192"/>
    </row>
    <row r="5" spans="1:1" s="25" customFormat="1">
      <c r="A5" s="26"/>
    </row>
    <row r="9" spans="1:1" ht="72.75">
      <c r="A9" s="27"/>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theme="3" tint="0.39997558519241921"/>
  </sheetPr>
  <dimension ref="A1:P27"/>
  <sheetViews>
    <sheetView showGridLines="0" rightToLeft="1" view="pageBreakPreview" zoomScale="110" zoomScaleNormal="100" zoomScaleSheetLayoutView="110" workbookViewId="0">
      <selection activeCell="O5" sqref="O5"/>
    </sheetView>
  </sheetViews>
  <sheetFormatPr defaultColWidth="9.140625" defaultRowHeight="15.75"/>
  <cols>
    <col min="1" max="1" width="4.7109375" style="71" customWidth="1"/>
    <col min="2" max="2" width="32.7109375" style="72" customWidth="1"/>
    <col min="3" max="4" width="10.7109375" style="31" hidden="1" customWidth="1"/>
    <col min="5" max="5" width="10.28515625" style="31" hidden="1" customWidth="1"/>
    <col min="6" max="10" width="11.140625" style="31" customWidth="1"/>
    <col min="11" max="11" width="32.7109375" style="73" customWidth="1"/>
    <col min="12" max="12" width="4.7109375" style="73" customWidth="1"/>
    <col min="13" max="13" width="9.140625" style="69"/>
    <col min="14" max="16384" width="9.140625" style="68"/>
  </cols>
  <sheetData>
    <row r="1" spans="1:16" s="64" customFormat="1" ht="24.75" customHeight="1">
      <c r="A1" s="323"/>
      <c r="B1" s="323"/>
      <c r="C1" s="323"/>
      <c r="D1" s="323"/>
      <c r="E1" s="323"/>
      <c r="F1" s="323"/>
      <c r="G1" s="323"/>
      <c r="H1" s="323"/>
      <c r="I1" s="323"/>
      <c r="J1" s="323"/>
      <c r="K1" s="323"/>
      <c r="L1" s="323"/>
    </row>
    <row r="2" spans="1:16" s="46" customFormat="1" ht="21.75" customHeight="1">
      <c r="A2" s="328" t="s">
        <v>2</v>
      </c>
      <c r="B2" s="328"/>
      <c r="C2" s="328"/>
      <c r="D2" s="328"/>
      <c r="E2" s="328"/>
      <c r="F2" s="328"/>
      <c r="G2" s="328"/>
      <c r="H2" s="328"/>
      <c r="I2" s="328"/>
      <c r="J2" s="328"/>
      <c r="K2" s="328"/>
      <c r="L2" s="328"/>
      <c r="M2" s="65"/>
    </row>
    <row r="3" spans="1:16" s="63" customFormat="1" ht="14.25" customHeight="1">
      <c r="A3" s="328" t="s">
        <v>271</v>
      </c>
      <c r="B3" s="328"/>
      <c r="C3" s="328"/>
      <c r="D3" s="328"/>
      <c r="E3" s="328"/>
      <c r="F3" s="328"/>
      <c r="G3" s="328"/>
      <c r="H3" s="328"/>
      <c r="I3" s="328"/>
      <c r="J3" s="328"/>
      <c r="K3" s="328"/>
      <c r="L3" s="328"/>
    </row>
    <row r="4" spans="1:16" s="35" customFormat="1" ht="16.149999999999999" customHeight="1">
      <c r="A4" s="329" t="s">
        <v>3</v>
      </c>
      <c r="B4" s="329"/>
      <c r="C4" s="329"/>
      <c r="D4" s="329"/>
      <c r="E4" s="329"/>
      <c r="F4" s="329"/>
      <c r="G4" s="329"/>
      <c r="H4" s="329"/>
      <c r="I4" s="329"/>
      <c r="J4" s="329"/>
      <c r="K4" s="329"/>
      <c r="L4" s="329"/>
      <c r="M4" s="66"/>
    </row>
    <row r="5" spans="1:16" s="35" customFormat="1" ht="16.149999999999999" customHeight="1">
      <c r="A5" s="330" t="s">
        <v>271</v>
      </c>
      <c r="B5" s="330"/>
      <c r="C5" s="330"/>
      <c r="D5" s="330"/>
      <c r="E5" s="330"/>
      <c r="F5" s="330"/>
      <c r="G5" s="330"/>
      <c r="H5" s="330"/>
      <c r="I5" s="330"/>
      <c r="J5" s="330"/>
      <c r="K5" s="330"/>
      <c r="L5" s="330"/>
      <c r="M5" s="66"/>
    </row>
    <row r="6" spans="1:16" s="35" customFormat="1" ht="23.25" customHeight="1">
      <c r="A6" s="20" t="s">
        <v>240</v>
      </c>
      <c r="B6" s="67"/>
      <c r="C6" s="56"/>
      <c r="D6" s="56"/>
      <c r="E6" s="56"/>
      <c r="F6" s="56"/>
      <c r="G6" s="56"/>
      <c r="H6" s="56"/>
      <c r="I6" s="56"/>
      <c r="J6" s="56"/>
      <c r="K6" s="56"/>
      <c r="L6" s="41" t="s">
        <v>241</v>
      </c>
      <c r="M6" s="56"/>
      <c r="N6" s="56"/>
      <c r="O6" s="56"/>
      <c r="P6" s="56"/>
    </row>
    <row r="7" spans="1:16" ht="24" customHeight="1">
      <c r="A7" s="331" t="s">
        <v>70</v>
      </c>
      <c r="B7" s="332"/>
      <c r="C7" s="324">
        <v>2008</v>
      </c>
      <c r="D7" s="324">
        <v>2009</v>
      </c>
      <c r="E7" s="324">
        <v>2005</v>
      </c>
      <c r="F7" s="324">
        <v>2016</v>
      </c>
      <c r="G7" s="324">
        <v>2017</v>
      </c>
      <c r="H7" s="324">
        <v>2018</v>
      </c>
      <c r="I7" s="324">
        <v>2019</v>
      </c>
      <c r="J7" s="324">
        <v>2020</v>
      </c>
      <c r="K7" s="335" t="s">
        <v>71</v>
      </c>
      <c r="L7" s="336"/>
      <c r="M7" s="68"/>
    </row>
    <row r="8" spans="1:16" ht="24" customHeight="1">
      <c r="A8" s="333"/>
      <c r="B8" s="334"/>
      <c r="C8" s="325"/>
      <c r="D8" s="325"/>
      <c r="E8" s="325"/>
      <c r="F8" s="325"/>
      <c r="G8" s="325"/>
      <c r="H8" s="325"/>
      <c r="I8" s="325"/>
      <c r="J8" s="325"/>
      <c r="K8" s="337"/>
      <c r="L8" s="338"/>
      <c r="M8" s="68"/>
    </row>
    <row r="9" spans="1:16" ht="17.25" customHeight="1" thickBot="1">
      <c r="A9" s="327" t="s">
        <v>42</v>
      </c>
      <c r="B9" s="327"/>
      <c r="C9" s="44"/>
      <c r="D9" s="44"/>
      <c r="E9" s="44"/>
      <c r="F9" s="44"/>
      <c r="G9" s="44"/>
      <c r="H9" s="44"/>
      <c r="I9" s="44"/>
      <c r="J9" s="44"/>
      <c r="K9" s="315" t="s">
        <v>44</v>
      </c>
      <c r="L9" s="315"/>
    </row>
    <row r="10" spans="1:16" ht="18" customHeight="1" thickTop="1" thickBot="1">
      <c r="A10" s="316" t="s">
        <v>4</v>
      </c>
      <c r="B10" s="316"/>
      <c r="C10" s="43">
        <v>1267</v>
      </c>
      <c r="D10" s="43">
        <v>1587.1</v>
      </c>
      <c r="E10" s="43">
        <v>36</v>
      </c>
      <c r="F10" s="43">
        <v>3986.7</v>
      </c>
      <c r="G10" s="43">
        <v>4528.1000000000004</v>
      </c>
      <c r="H10" s="43">
        <v>4675.5</v>
      </c>
      <c r="I10" s="43">
        <v>7485.8429999999998</v>
      </c>
      <c r="J10" s="43">
        <v>12572.4</v>
      </c>
      <c r="K10" s="319" t="s">
        <v>5</v>
      </c>
      <c r="L10" s="319"/>
    </row>
    <row r="11" spans="1:16" ht="18" customHeight="1" thickTop="1" thickBot="1">
      <c r="A11" s="322" t="s">
        <v>116</v>
      </c>
      <c r="B11" s="322"/>
      <c r="C11" s="42">
        <v>24019.3</v>
      </c>
      <c r="D11" s="42">
        <v>54568.6</v>
      </c>
      <c r="E11" s="42">
        <v>14089</v>
      </c>
      <c r="F11" s="194">
        <v>72307.100000000006</v>
      </c>
      <c r="G11" s="194">
        <v>14166.8</v>
      </c>
      <c r="H11" s="195">
        <v>54818</v>
      </c>
      <c r="I11" s="195">
        <v>80266.794999999998</v>
      </c>
      <c r="J11" s="195">
        <v>89793.9</v>
      </c>
      <c r="K11" s="318" t="s">
        <v>120</v>
      </c>
      <c r="L11" s="318"/>
    </row>
    <row r="12" spans="1:16" ht="18" customHeight="1" thickTop="1" thickBot="1">
      <c r="A12" s="316" t="s">
        <v>6</v>
      </c>
      <c r="B12" s="316"/>
      <c r="C12" s="43">
        <v>10267.299999999999</v>
      </c>
      <c r="D12" s="43">
        <v>10474.200000000001</v>
      </c>
      <c r="E12" s="43">
        <v>2172</v>
      </c>
      <c r="F12" s="43">
        <v>37506.5</v>
      </c>
      <c r="G12" s="43">
        <v>33793.599999999999</v>
      </c>
      <c r="H12" s="43">
        <v>49061.5</v>
      </c>
      <c r="I12" s="43">
        <v>54652.702999999994</v>
      </c>
      <c r="J12" s="43">
        <v>44290</v>
      </c>
      <c r="K12" s="319" t="s">
        <v>121</v>
      </c>
      <c r="L12" s="319"/>
    </row>
    <row r="13" spans="1:16" ht="18" customHeight="1" thickTop="1" thickBot="1">
      <c r="A13" s="322" t="s">
        <v>7</v>
      </c>
      <c r="B13" s="322"/>
      <c r="C13" s="42">
        <v>8215.4</v>
      </c>
      <c r="D13" s="42">
        <v>2528</v>
      </c>
      <c r="E13" s="42">
        <v>357.3</v>
      </c>
      <c r="F13" s="196">
        <v>44567.199999999997</v>
      </c>
      <c r="G13" s="196">
        <v>110460.7</v>
      </c>
      <c r="H13" s="196">
        <v>80193.600000000006</v>
      </c>
      <c r="I13" s="196">
        <v>65310.7</v>
      </c>
      <c r="J13" s="245">
        <v>76845.100000000006</v>
      </c>
      <c r="K13" s="318" t="s">
        <v>122</v>
      </c>
      <c r="L13" s="318"/>
    </row>
    <row r="14" spans="1:16" ht="18" customHeight="1" thickTop="1" thickBot="1">
      <c r="A14" s="316" t="s">
        <v>254</v>
      </c>
      <c r="B14" s="316"/>
      <c r="C14" s="43">
        <v>85.9</v>
      </c>
      <c r="D14" s="43">
        <v>87.4</v>
      </c>
      <c r="E14" s="43">
        <v>180.3</v>
      </c>
      <c r="F14" s="197">
        <v>337.6</v>
      </c>
      <c r="G14" s="197">
        <v>357.7</v>
      </c>
      <c r="H14" s="197">
        <v>349.3</v>
      </c>
      <c r="I14" s="197">
        <v>347.30900000000003</v>
      </c>
      <c r="J14" s="197">
        <v>361.7</v>
      </c>
      <c r="K14" s="319" t="s">
        <v>255</v>
      </c>
      <c r="L14" s="319"/>
    </row>
    <row r="15" spans="1:16" ht="18" customHeight="1" thickTop="1" thickBot="1">
      <c r="A15" s="322" t="s">
        <v>141</v>
      </c>
      <c r="B15" s="322"/>
      <c r="C15" s="42">
        <v>85.9</v>
      </c>
      <c r="D15" s="42">
        <v>87.4</v>
      </c>
      <c r="E15" s="42">
        <v>180.3</v>
      </c>
      <c r="F15" s="198">
        <v>0</v>
      </c>
      <c r="G15" s="198">
        <v>0</v>
      </c>
      <c r="H15" s="198">
        <v>553.1</v>
      </c>
      <c r="I15" s="198">
        <v>511.20699999999999</v>
      </c>
      <c r="J15" s="198">
        <v>532.4</v>
      </c>
      <c r="K15" s="318" t="s">
        <v>142</v>
      </c>
      <c r="L15" s="318"/>
    </row>
    <row r="16" spans="1:16" ht="18" customHeight="1" thickTop="1" thickBot="1">
      <c r="A16" s="316" t="s">
        <v>117</v>
      </c>
      <c r="B16" s="316"/>
      <c r="C16" s="43">
        <v>168.6</v>
      </c>
      <c r="D16" s="43">
        <v>1534.5</v>
      </c>
      <c r="E16" s="43"/>
      <c r="F16" s="197">
        <v>1331.6</v>
      </c>
      <c r="G16" s="197">
        <v>1414.8</v>
      </c>
      <c r="H16" s="197">
        <v>1387.4</v>
      </c>
      <c r="I16" s="197">
        <v>1387.125</v>
      </c>
      <c r="J16" s="197">
        <v>1447.5</v>
      </c>
      <c r="K16" s="319" t="s">
        <v>123</v>
      </c>
      <c r="L16" s="319"/>
    </row>
    <row r="17" spans="1:12" ht="22.5" customHeight="1" thickTop="1" thickBot="1">
      <c r="A17" s="322" t="s">
        <v>8</v>
      </c>
      <c r="B17" s="322"/>
      <c r="C17" s="42">
        <v>435</v>
      </c>
      <c r="D17" s="42">
        <v>499.7</v>
      </c>
      <c r="E17" s="42">
        <v>389.5</v>
      </c>
      <c r="F17" s="198">
        <v>21412.799999999974</v>
      </c>
      <c r="G17" s="198">
        <v>23684.699999999997</v>
      </c>
      <c r="H17" s="198">
        <v>41988.5</v>
      </c>
      <c r="I17" s="198">
        <v>23174.358999999997</v>
      </c>
      <c r="J17" s="198">
        <v>37357</v>
      </c>
      <c r="K17" s="318" t="s">
        <v>124</v>
      </c>
      <c r="L17" s="318"/>
    </row>
    <row r="18" spans="1:12" ht="17.25" customHeight="1" thickTop="1">
      <c r="A18" s="313" t="s">
        <v>9</v>
      </c>
      <c r="B18" s="313"/>
      <c r="C18" s="70">
        <f>SUM(C9:C17)</f>
        <v>44544.4</v>
      </c>
      <c r="D18" s="70">
        <f>SUM(D10:D17)</f>
        <v>71366.89999999998</v>
      </c>
      <c r="E18" s="70">
        <f>SUM(E10:E17)</f>
        <v>17404.399999999998</v>
      </c>
      <c r="F18" s="70">
        <f>F10+F11+F12+F13+F14+F16+F17</f>
        <v>181449.5</v>
      </c>
      <c r="G18" s="70">
        <f>G10+G11+G12+G13+G14+G16+G17</f>
        <v>188406.40000000002</v>
      </c>
      <c r="H18" s="70">
        <f>H10+H11+H12+H13+H14+H15+H16+H17</f>
        <v>233026.9</v>
      </c>
      <c r="I18" s="70">
        <f>I10+I11+I12+I13+I14+I15+I16+I17</f>
        <v>233136.04099999997</v>
      </c>
      <c r="J18" s="70">
        <f>J10+J11+J12+J13+J14+J15+J16+J17</f>
        <v>263200</v>
      </c>
      <c r="K18" s="314" t="s">
        <v>10</v>
      </c>
      <c r="L18" s="314"/>
    </row>
    <row r="19" spans="1:12" ht="18" customHeight="1" thickBot="1">
      <c r="A19" s="326" t="s">
        <v>45</v>
      </c>
      <c r="B19" s="326"/>
      <c r="C19" s="98"/>
      <c r="D19" s="98"/>
      <c r="E19" s="98"/>
      <c r="F19" s="98"/>
      <c r="G19" s="98"/>
      <c r="H19" s="98"/>
      <c r="I19" s="98"/>
      <c r="J19" s="98"/>
      <c r="K19" s="317" t="s">
        <v>43</v>
      </c>
      <c r="L19" s="317"/>
    </row>
    <row r="20" spans="1:12" ht="18" customHeight="1" thickTop="1" thickBot="1">
      <c r="A20" s="322" t="s">
        <v>66</v>
      </c>
      <c r="B20" s="322"/>
      <c r="C20" s="42">
        <v>6912.8</v>
      </c>
      <c r="D20" s="42">
        <v>7191.4</v>
      </c>
      <c r="E20" s="42">
        <v>3531.2</v>
      </c>
      <c r="F20" s="199">
        <v>16184.1</v>
      </c>
      <c r="G20" s="199">
        <v>16539.5</v>
      </c>
      <c r="H20" s="199">
        <v>16215.7</v>
      </c>
      <c r="I20" s="199">
        <v>16404.3</v>
      </c>
      <c r="J20" s="199">
        <v>26271.4</v>
      </c>
      <c r="K20" s="318" t="s">
        <v>150</v>
      </c>
      <c r="L20" s="318"/>
    </row>
    <row r="21" spans="1:12" ht="18" customHeight="1" thickTop="1" thickBot="1">
      <c r="A21" s="316" t="s">
        <v>118</v>
      </c>
      <c r="B21" s="316"/>
      <c r="C21" s="43">
        <v>1015.2</v>
      </c>
      <c r="D21" s="43">
        <v>468.1</v>
      </c>
      <c r="E21" s="43">
        <v>259.5</v>
      </c>
      <c r="F21" s="43">
        <v>1312</v>
      </c>
      <c r="G21" s="43">
        <v>312</v>
      </c>
      <c r="H21" s="43">
        <v>670.6</v>
      </c>
      <c r="I21" s="43">
        <v>349.14636511999998</v>
      </c>
      <c r="J21" s="43">
        <v>1001.6</v>
      </c>
      <c r="K21" s="319" t="s">
        <v>145</v>
      </c>
      <c r="L21" s="319"/>
    </row>
    <row r="22" spans="1:12" ht="18" customHeight="1" thickTop="1" thickBot="1">
      <c r="A22" s="322" t="s">
        <v>11</v>
      </c>
      <c r="B22" s="322"/>
      <c r="C22" s="42">
        <v>9982.5</v>
      </c>
      <c r="D22" s="42">
        <v>11063.8</v>
      </c>
      <c r="E22" s="42">
        <v>7328.2</v>
      </c>
      <c r="F22" s="199">
        <v>51762.2</v>
      </c>
      <c r="G22" s="199">
        <v>52031.5</v>
      </c>
      <c r="H22" s="200">
        <v>143246</v>
      </c>
      <c r="I22" s="199">
        <v>147311.20000000001</v>
      </c>
      <c r="J22" s="199">
        <v>147311.20000000001</v>
      </c>
      <c r="K22" s="318" t="s">
        <v>125</v>
      </c>
      <c r="L22" s="318"/>
    </row>
    <row r="23" spans="1:12" ht="18" customHeight="1" thickTop="1" thickBot="1">
      <c r="A23" s="316" t="s">
        <v>38</v>
      </c>
      <c r="B23" s="316"/>
      <c r="C23" s="43">
        <v>10033.6</v>
      </c>
      <c r="D23" s="43">
        <v>11791.9</v>
      </c>
      <c r="E23" s="43">
        <v>2224.5</v>
      </c>
      <c r="F23" s="43">
        <v>33022.400000000001</v>
      </c>
      <c r="G23" s="43">
        <v>35953.800000000003</v>
      </c>
      <c r="H23" s="43">
        <v>36041.9</v>
      </c>
      <c r="I23" s="43">
        <v>37448.036</v>
      </c>
      <c r="J23" s="43">
        <v>40268.400000000001</v>
      </c>
      <c r="K23" s="319" t="s">
        <v>146</v>
      </c>
      <c r="L23" s="319"/>
    </row>
    <row r="24" spans="1:12" ht="18" customHeight="1" thickTop="1" thickBot="1">
      <c r="A24" s="322" t="s">
        <v>119</v>
      </c>
      <c r="B24" s="322"/>
      <c r="C24" s="42">
        <v>1843.8</v>
      </c>
      <c r="D24" s="42">
        <v>2593.4</v>
      </c>
      <c r="E24" s="42">
        <v>739.9</v>
      </c>
      <c r="F24" s="200">
        <v>0</v>
      </c>
      <c r="G24" s="200">
        <v>3655</v>
      </c>
      <c r="H24" s="200">
        <v>1398.5</v>
      </c>
      <c r="I24" s="200">
        <v>2414.2379999999998</v>
      </c>
      <c r="J24" s="200">
        <v>7318.4</v>
      </c>
      <c r="K24" s="318" t="s">
        <v>147</v>
      </c>
      <c r="L24" s="318"/>
    </row>
    <row r="25" spans="1:12" ht="18" customHeight="1" thickTop="1" thickBot="1">
      <c r="A25" s="316" t="s">
        <v>12</v>
      </c>
      <c r="B25" s="316"/>
      <c r="C25" s="43">
        <v>6677.1</v>
      </c>
      <c r="D25" s="43">
        <v>26920</v>
      </c>
      <c r="E25" s="43">
        <v>2502.5</v>
      </c>
      <c r="F25" s="43">
        <v>5781.2749999999996</v>
      </c>
      <c r="G25" s="43">
        <v>10278</v>
      </c>
      <c r="H25" s="43">
        <v>30608.799999999999</v>
      </c>
      <c r="I25" s="43">
        <v>18205.031999999999</v>
      </c>
      <c r="J25" s="43">
        <v>34676.400000000001</v>
      </c>
      <c r="K25" s="319" t="s">
        <v>126</v>
      </c>
      <c r="L25" s="319"/>
    </row>
    <row r="26" spans="1:12" ht="22.5" customHeight="1" thickTop="1">
      <c r="A26" s="320" t="s">
        <v>13</v>
      </c>
      <c r="B26" s="320"/>
      <c r="C26" s="45">
        <v>7993.5</v>
      </c>
      <c r="D26" s="45">
        <v>11250.9</v>
      </c>
      <c r="E26" s="45">
        <v>638.29999999999995</v>
      </c>
      <c r="F26" s="199">
        <v>73387.499999999985</v>
      </c>
      <c r="G26" s="199">
        <v>69636.599999999991</v>
      </c>
      <c r="H26" s="199">
        <v>4845.3999999999996</v>
      </c>
      <c r="I26" s="199">
        <v>11004.1</v>
      </c>
      <c r="J26" s="199">
        <v>6352.6</v>
      </c>
      <c r="K26" s="321" t="s">
        <v>127</v>
      </c>
      <c r="L26" s="321"/>
    </row>
    <row r="27" spans="1:12" ht="19.5" customHeight="1">
      <c r="A27" s="313" t="s">
        <v>14</v>
      </c>
      <c r="B27" s="313"/>
      <c r="C27" s="70">
        <f>SUM(C20:C26)</f>
        <v>44458.5</v>
      </c>
      <c r="D27" s="70">
        <f>SUM(D20:D26)</f>
        <v>71279.5</v>
      </c>
      <c r="E27" s="70" t="e">
        <f>SUM(#REF!)</f>
        <v>#REF!</v>
      </c>
      <c r="F27" s="70">
        <f>F20+F21+F22+F23+F24+F25+F26</f>
        <v>181449.47499999998</v>
      </c>
      <c r="G27" s="70">
        <f>G20+G21+G22+G23+G24+G25+G26</f>
        <v>188406.39999999999</v>
      </c>
      <c r="H27" s="70">
        <f>H20+H21+H22+H23+H24+H25+H26</f>
        <v>233026.89999999997</v>
      </c>
      <c r="I27" s="70">
        <f>I20+I21+I22+I23+I24+I25+I26</f>
        <v>233136.05236512003</v>
      </c>
      <c r="J27" s="70">
        <f>J20+J21+J22+J23+J24+J25+J26</f>
        <v>263200</v>
      </c>
      <c r="K27" s="314" t="s">
        <v>10</v>
      </c>
      <c r="L27" s="314"/>
    </row>
  </sheetData>
  <mergeCells count="53">
    <mergeCell ref="A2:L2"/>
    <mergeCell ref="A4:L4"/>
    <mergeCell ref="A5:L5"/>
    <mergeCell ref="A3:L3"/>
    <mergeCell ref="C7:C8"/>
    <mergeCell ref="A7:B8"/>
    <mergeCell ref="F7:F8"/>
    <mergeCell ref="G7:G8"/>
    <mergeCell ref="E7:E8"/>
    <mergeCell ref="H7:H8"/>
    <mergeCell ref="K7:L8"/>
    <mergeCell ref="I7:I8"/>
    <mergeCell ref="J7:J8"/>
    <mergeCell ref="K22:L22"/>
    <mergeCell ref="K23:L23"/>
    <mergeCell ref="A21:B21"/>
    <mergeCell ref="A16:B16"/>
    <mergeCell ref="A23:B23"/>
    <mergeCell ref="K21:L21"/>
    <mergeCell ref="K20:L20"/>
    <mergeCell ref="A20:B20"/>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A27:B27"/>
    <mergeCell ref="K27:L27"/>
    <mergeCell ref="K9:L9"/>
    <mergeCell ref="A12:B12"/>
    <mergeCell ref="K19:L19"/>
    <mergeCell ref="K17:L17"/>
    <mergeCell ref="K11:L11"/>
    <mergeCell ref="A10:B10"/>
    <mergeCell ref="K10:L10"/>
    <mergeCell ref="A26:B26"/>
    <mergeCell ref="K26:L26"/>
    <mergeCell ref="A25:B25"/>
    <mergeCell ref="A24:B24"/>
    <mergeCell ref="K24:L24"/>
    <mergeCell ref="K25:L25"/>
    <mergeCell ref="A22:B2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tabColor theme="3" tint="0.39997558519241921"/>
  </sheetPr>
  <dimension ref="A1:Q16"/>
  <sheetViews>
    <sheetView showGridLines="0" rightToLeft="1" view="pageBreakPreview" zoomScaleNormal="100" zoomScaleSheetLayoutView="100" workbookViewId="0">
      <selection activeCell="P6" sqref="P6"/>
    </sheetView>
  </sheetViews>
  <sheetFormatPr defaultColWidth="9.140625" defaultRowHeight="15.75"/>
  <cols>
    <col min="1" max="1" width="3.140625" style="71" customWidth="1"/>
    <col min="2" max="2" width="14.7109375" style="72" customWidth="1"/>
    <col min="3" max="10" width="10.42578125" style="31" customWidth="1"/>
    <col min="11" max="12" width="13.85546875" style="31" bestFit="1" customWidth="1"/>
    <col min="13" max="13" width="14.7109375" style="73" customWidth="1"/>
    <col min="14" max="14" width="3.7109375" style="73" customWidth="1"/>
    <col min="15" max="16384" width="9.140625" style="68"/>
  </cols>
  <sheetData>
    <row r="1" spans="1:17" s="64" customFormat="1" ht="24.75" customHeight="1">
      <c r="A1" s="323"/>
      <c r="B1" s="339"/>
      <c r="C1" s="339"/>
      <c r="D1" s="339"/>
      <c r="E1" s="339"/>
      <c r="F1" s="339"/>
      <c r="G1" s="339"/>
      <c r="H1" s="339"/>
      <c r="I1" s="339"/>
      <c r="J1" s="339"/>
      <c r="K1" s="339"/>
      <c r="L1" s="339"/>
      <c r="M1" s="339"/>
      <c r="N1" s="339"/>
    </row>
    <row r="2" spans="1:17" s="46" customFormat="1" ht="18" customHeight="1">
      <c r="A2" s="328" t="s">
        <v>66</v>
      </c>
      <c r="B2" s="328"/>
      <c r="C2" s="328"/>
      <c r="D2" s="328"/>
      <c r="E2" s="328"/>
      <c r="F2" s="328"/>
      <c r="G2" s="328"/>
      <c r="H2" s="328"/>
      <c r="I2" s="328"/>
      <c r="J2" s="328"/>
      <c r="K2" s="328"/>
      <c r="L2" s="328"/>
      <c r="M2" s="328"/>
      <c r="N2" s="328"/>
    </row>
    <row r="3" spans="1:17" s="46" customFormat="1" ht="18" customHeight="1">
      <c r="A3" s="328" t="s">
        <v>270</v>
      </c>
      <c r="B3" s="328"/>
      <c r="C3" s="328"/>
      <c r="D3" s="328"/>
      <c r="E3" s="328"/>
      <c r="F3" s="328"/>
      <c r="G3" s="328"/>
      <c r="H3" s="328"/>
      <c r="I3" s="328"/>
      <c r="J3" s="328"/>
      <c r="K3" s="328"/>
      <c r="L3" s="328"/>
      <c r="M3" s="328"/>
      <c r="N3" s="328"/>
    </row>
    <row r="4" spans="1:17" s="35" customFormat="1">
      <c r="A4" s="342" t="s">
        <v>302</v>
      </c>
      <c r="B4" s="342"/>
      <c r="C4" s="342"/>
      <c r="D4" s="342"/>
      <c r="E4" s="342"/>
      <c r="F4" s="342"/>
      <c r="G4" s="342"/>
      <c r="H4" s="342"/>
      <c r="I4" s="342"/>
      <c r="J4" s="342"/>
      <c r="K4" s="342"/>
      <c r="L4" s="342"/>
      <c r="M4" s="342"/>
      <c r="N4" s="342"/>
    </row>
    <row r="5" spans="1:17" s="35" customFormat="1" ht="13.5" customHeight="1">
      <c r="A5" s="342" t="s">
        <v>270</v>
      </c>
      <c r="B5" s="342"/>
      <c r="C5" s="342"/>
      <c r="D5" s="342"/>
      <c r="E5" s="342"/>
      <c r="F5" s="342"/>
      <c r="G5" s="342"/>
      <c r="H5" s="342"/>
      <c r="I5" s="342"/>
      <c r="J5" s="342"/>
      <c r="K5" s="342"/>
      <c r="L5" s="342"/>
      <c r="M5" s="342"/>
      <c r="N5" s="342"/>
      <c r="O5" s="74"/>
      <c r="P5" s="74"/>
      <c r="Q5" s="74"/>
    </row>
    <row r="6" spans="1:17" s="35" customFormat="1" ht="30" customHeight="1">
      <c r="A6" s="20" t="s">
        <v>242</v>
      </c>
      <c r="B6" s="30"/>
      <c r="C6" s="31"/>
      <c r="D6" s="31"/>
      <c r="E6" s="31"/>
      <c r="F6" s="31"/>
      <c r="G6" s="31"/>
      <c r="H6" s="68"/>
      <c r="I6" s="68"/>
      <c r="J6" s="68"/>
      <c r="K6" s="68"/>
      <c r="L6" s="68"/>
      <c r="M6" s="68"/>
      <c r="N6" s="41" t="s">
        <v>243</v>
      </c>
      <c r="O6" s="68"/>
      <c r="P6" s="68"/>
      <c r="Q6" s="68"/>
    </row>
    <row r="7" spans="1:17" ht="30" customHeight="1" thickBot="1">
      <c r="A7" s="345" t="s">
        <v>128</v>
      </c>
      <c r="B7" s="345"/>
      <c r="C7" s="341" t="s">
        <v>72</v>
      </c>
      <c r="D7" s="344" t="s">
        <v>73</v>
      </c>
      <c r="E7" s="344"/>
      <c r="F7" s="344"/>
      <c r="G7" s="344"/>
      <c r="H7" s="344"/>
      <c r="I7" s="344"/>
      <c r="J7" s="344"/>
      <c r="K7" s="344"/>
      <c r="L7" s="343" t="s">
        <v>129</v>
      </c>
      <c r="M7" s="340" t="s">
        <v>130</v>
      </c>
      <c r="N7" s="340"/>
    </row>
    <row r="8" spans="1:17" ht="30" customHeight="1" thickTop="1">
      <c r="A8" s="468"/>
      <c r="B8" s="468"/>
      <c r="C8" s="454"/>
      <c r="D8" s="469" t="s">
        <v>15</v>
      </c>
      <c r="E8" s="469" t="s">
        <v>16</v>
      </c>
      <c r="F8" s="469" t="s">
        <v>17</v>
      </c>
      <c r="G8" s="469" t="s">
        <v>18</v>
      </c>
      <c r="H8" s="469" t="s">
        <v>19</v>
      </c>
      <c r="I8" s="469" t="s">
        <v>301</v>
      </c>
      <c r="J8" s="469" t="s">
        <v>20</v>
      </c>
      <c r="K8" s="292" t="s">
        <v>89</v>
      </c>
      <c r="L8" s="455"/>
      <c r="M8" s="470"/>
      <c r="N8" s="470"/>
    </row>
    <row r="9" spans="1:17" s="75" customFormat="1" ht="48" customHeight="1" thickBot="1">
      <c r="A9" s="471" t="s">
        <v>237</v>
      </c>
      <c r="B9" s="472"/>
      <c r="C9" s="473">
        <v>46.5</v>
      </c>
      <c r="D9" s="474">
        <v>122</v>
      </c>
      <c r="E9" s="474">
        <v>161</v>
      </c>
      <c r="F9" s="474">
        <v>318</v>
      </c>
      <c r="G9" s="474">
        <v>743</v>
      </c>
      <c r="H9" s="474">
        <v>1695</v>
      </c>
      <c r="I9" s="474">
        <v>0</v>
      </c>
      <c r="J9" s="474">
        <v>13098</v>
      </c>
      <c r="K9" s="475">
        <f t="shared" ref="K9:K13" si="0">SUM(D9:J9)</f>
        <v>16137</v>
      </c>
      <c r="L9" s="476">
        <f t="shared" ref="L9:L13" si="1">SUM(C9+K9)</f>
        <v>16183.5</v>
      </c>
      <c r="M9" s="477">
        <v>42735</v>
      </c>
      <c r="N9" s="478"/>
    </row>
    <row r="10" spans="1:17" s="75" customFormat="1" ht="48" customHeight="1" thickTop="1" thickBot="1">
      <c r="A10" s="354" t="s">
        <v>238</v>
      </c>
      <c r="B10" s="355"/>
      <c r="C10" s="202">
        <v>48.52</v>
      </c>
      <c r="D10" s="295">
        <v>128</v>
      </c>
      <c r="E10" s="295">
        <v>156</v>
      </c>
      <c r="F10" s="295">
        <v>317</v>
      </c>
      <c r="G10" s="295">
        <v>814</v>
      </c>
      <c r="H10" s="295">
        <v>1893</v>
      </c>
      <c r="I10" s="295">
        <v>0</v>
      </c>
      <c r="J10" s="295">
        <v>13183</v>
      </c>
      <c r="K10" s="297">
        <f t="shared" si="0"/>
        <v>16491</v>
      </c>
      <c r="L10" s="203">
        <f t="shared" si="1"/>
        <v>16539.52</v>
      </c>
      <c r="M10" s="348">
        <v>43100</v>
      </c>
      <c r="N10" s="349"/>
    </row>
    <row r="11" spans="1:17" s="75" customFormat="1" ht="48" customHeight="1" thickTop="1" thickBot="1">
      <c r="A11" s="352" t="s">
        <v>256</v>
      </c>
      <c r="B11" s="353"/>
      <c r="C11" s="89">
        <v>51.32</v>
      </c>
      <c r="D11" s="294">
        <v>134</v>
      </c>
      <c r="E11" s="294">
        <v>166</v>
      </c>
      <c r="F11" s="294">
        <v>332</v>
      </c>
      <c r="G11" s="294">
        <v>844</v>
      </c>
      <c r="H11" s="294">
        <v>1848</v>
      </c>
      <c r="I11" s="294">
        <v>0</v>
      </c>
      <c r="J11" s="294">
        <v>12841</v>
      </c>
      <c r="K11" s="296">
        <f t="shared" ref="K11" si="2">SUM(D11:J11)</f>
        <v>16165</v>
      </c>
      <c r="L11" s="201">
        <f t="shared" ref="L11:L12" si="3">SUM(C11+K11)</f>
        <v>16216.32</v>
      </c>
      <c r="M11" s="346">
        <v>43465</v>
      </c>
      <c r="N11" s="347"/>
    </row>
    <row r="12" spans="1:17" s="75" customFormat="1" ht="48" customHeight="1" thickTop="1" thickBot="1">
      <c r="A12" s="354" t="s">
        <v>269</v>
      </c>
      <c r="B12" s="355"/>
      <c r="C12" s="202">
        <v>52.13000000000001</v>
      </c>
      <c r="D12" s="295">
        <v>148</v>
      </c>
      <c r="E12" s="295">
        <v>185</v>
      </c>
      <c r="F12" s="295">
        <v>366</v>
      </c>
      <c r="G12" s="295">
        <v>824</v>
      </c>
      <c r="H12" s="295">
        <v>1906</v>
      </c>
      <c r="I12" s="295">
        <v>0</v>
      </c>
      <c r="J12" s="295">
        <v>12923</v>
      </c>
      <c r="K12" s="295">
        <f t="shared" ref="K12" si="4">SUM(D12:J12)</f>
        <v>16352</v>
      </c>
      <c r="L12" s="202">
        <f t="shared" si="3"/>
        <v>16404.13</v>
      </c>
      <c r="M12" s="348">
        <v>43830</v>
      </c>
      <c r="N12" s="349"/>
    </row>
    <row r="13" spans="1:17" s="75" customFormat="1" ht="48" customHeight="1" thickTop="1">
      <c r="A13" s="350" t="s">
        <v>300</v>
      </c>
      <c r="B13" s="351"/>
      <c r="C13" s="89">
        <v>52.4</v>
      </c>
      <c r="D13" s="294">
        <v>150</v>
      </c>
      <c r="E13" s="294">
        <v>212</v>
      </c>
      <c r="F13" s="294">
        <v>416</v>
      </c>
      <c r="G13" s="294">
        <v>1344</v>
      </c>
      <c r="H13" s="294">
        <v>2996</v>
      </c>
      <c r="I13" s="294">
        <v>901</v>
      </c>
      <c r="J13" s="294">
        <v>20200</v>
      </c>
      <c r="K13" s="296">
        <f t="shared" si="0"/>
        <v>26219</v>
      </c>
      <c r="L13" s="201">
        <f t="shared" si="1"/>
        <v>26271.4</v>
      </c>
      <c r="M13" s="346">
        <v>44196</v>
      </c>
      <c r="N13" s="347"/>
    </row>
    <row r="14" spans="1:17" ht="12.75">
      <c r="A14" s="31"/>
      <c r="B14" s="76"/>
      <c r="E14" s="73"/>
      <c r="F14" s="73"/>
      <c r="G14" s="68"/>
      <c r="H14" s="68"/>
      <c r="I14" s="68"/>
      <c r="J14" s="68"/>
      <c r="K14" s="68"/>
      <c r="L14" s="68"/>
      <c r="M14" s="68"/>
      <c r="N14" s="68"/>
    </row>
    <row r="15" spans="1:17" ht="12.75">
      <c r="A15" s="31"/>
      <c r="B15" s="31"/>
      <c r="E15" s="73"/>
      <c r="F15" s="73"/>
      <c r="G15" s="68"/>
      <c r="H15" s="68"/>
      <c r="I15" s="68"/>
      <c r="J15" s="68"/>
      <c r="K15" s="68"/>
      <c r="L15" s="68"/>
      <c r="M15" s="68"/>
      <c r="N15" s="68"/>
    </row>
    <row r="16" spans="1:17" ht="12.75">
      <c r="A16" s="31"/>
      <c r="B16" s="31"/>
      <c r="E16" s="73"/>
      <c r="F16" s="73"/>
      <c r="G16" s="68"/>
      <c r="H16" s="68"/>
      <c r="I16" s="68"/>
      <c r="J16" s="68"/>
      <c r="K16" s="68"/>
      <c r="L16" s="68"/>
      <c r="M16" s="68"/>
      <c r="N16" s="68"/>
    </row>
  </sheetData>
  <mergeCells count="20">
    <mergeCell ref="M11:N11"/>
    <mergeCell ref="M12:N12"/>
    <mergeCell ref="A13:B13"/>
    <mergeCell ref="M13:N13"/>
    <mergeCell ref="A9:B9"/>
    <mergeCell ref="M9:N9"/>
    <mergeCell ref="A11:B11"/>
    <mergeCell ref="A12:B12"/>
    <mergeCell ref="A10:B10"/>
    <mergeCell ref="M10:N10"/>
    <mergeCell ref="A1:N1"/>
    <mergeCell ref="A2:N2"/>
    <mergeCell ref="M7:N8"/>
    <mergeCell ref="C7:C8"/>
    <mergeCell ref="A5:N5"/>
    <mergeCell ref="A3:N3"/>
    <mergeCell ref="L7:L8"/>
    <mergeCell ref="D7:K7"/>
    <mergeCell ref="A4:N4"/>
    <mergeCell ref="A7:B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tabColor theme="3" tint="0.39997558519241921"/>
  </sheetPr>
  <dimension ref="A1:J14"/>
  <sheetViews>
    <sheetView showGridLines="0" rightToLeft="1" view="pageBreakPreview" zoomScaleNormal="100" zoomScaleSheetLayoutView="100" workbookViewId="0">
      <selection activeCell="M5" sqref="M5"/>
    </sheetView>
  </sheetViews>
  <sheetFormatPr defaultColWidth="9.140625" defaultRowHeight="15.75"/>
  <cols>
    <col min="1" max="1" width="25.7109375" style="71" customWidth="1"/>
    <col min="2" max="2" width="13.28515625" style="31" customWidth="1"/>
    <col min="3" max="3" width="13.85546875" style="31" customWidth="1"/>
    <col min="4" max="4" width="11" style="31" customWidth="1"/>
    <col min="5" max="5" width="11.42578125" style="31" customWidth="1"/>
    <col min="6" max="6" width="10.85546875" style="31" customWidth="1"/>
    <col min="7" max="7" width="11.7109375" style="31" customWidth="1"/>
    <col min="8" max="8" width="11.140625" style="31" customWidth="1"/>
    <col min="9" max="9" width="11.5703125" style="31" customWidth="1"/>
    <col min="10" max="10" width="25.7109375" style="73" customWidth="1"/>
    <col min="11" max="16384" width="9.140625" style="35"/>
  </cols>
  <sheetData>
    <row r="1" spans="1:10" s="64" customFormat="1" ht="25.5" customHeight="1">
      <c r="A1" s="323"/>
      <c r="B1" s="323"/>
      <c r="C1" s="323"/>
      <c r="D1" s="323"/>
      <c r="E1" s="323"/>
      <c r="F1" s="323"/>
      <c r="G1" s="323"/>
      <c r="H1" s="323"/>
      <c r="I1" s="323"/>
      <c r="J1" s="323"/>
    </row>
    <row r="2" spans="1:10" s="46" customFormat="1" ht="23.25">
      <c r="A2" s="328" t="s">
        <v>77</v>
      </c>
      <c r="B2" s="328"/>
      <c r="C2" s="328"/>
      <c r="D2" s="328"/>
      <c r="E2" s="328"/>
      <c r="F2" s="328"/>
      <c r="G2" s="328"/>
      <c r="H2" s="328"/>
      <c r="I2" s="328"/>
      <c r="J2" s="328"/>
    </row>
    <row r="3" spans="1:10" s="48" customFormat="1" ht="15" customHeight="1">
      <c r="A3" s="328" t="s">
        <v>271</v>
      </c>
      <c r="B3" s="328"/>
      <c r="C3" s="328"/>
      <c r="D3" s="328"/>
      <c r="E3" s="328"/>
      <c r="F3" s="328"/>
      <c r="G3" s="328"/>
      <c r="H3" s="328"/>
      <c r="I3" s="328"/>
      <c r="J3" s="328"/>
    </row>
    <row r="4" spans="1:10" ht="18.75">
      <c r="A4" s="342" t="s">
        <v>69</v>
      </c>
      <c r="B4" s="342"/>
      <c r="C4" s="342"/>
      <c r="D4" s="342"/>
      <c r="E4" s="342"/>
      <c r="F4" s="342"/>
      <c r="G4" s="342"/>
      <c r="H4" s="342"/>
      <c r="I4" s="342"/>
      <c r="J4" s="342"/>
    </row>
    <row r="5" spans="1:10" ht="13.5" customHeight="1">
      <c r="A5" s="342" t="s">
        <v>271</v>
      </c>
      <c r="B5" s="342"/>
      <c r="C5" s="342"/>
      <c r="D5" s="342"/>
      <c r="E5" s="342"/>
      <c r="F5" s="342"/>
      <c r="G5" s="342"/>
      <c r="H5" s="342"/>
      <c r="I5" s="342"/>
      <c r="J5" s="342"/>
    </row>
    <row r="6" spans="1:10">
      <c r="A6" s="20" t="s">
        <v>244</v>
      </c>
      <c r="H6" s="32"/>
      <c r="I6" s="32"/>
      <c r="J6" s="41" t="s">
        <v>245</v>
      </c>
    </row>
    <row r="7" spans="1:10" ht="35.25" customHeight="1">
      <c r="A7" s="481" t="s">
        <v>313</v>
      </c>
      <c r="B7" s="356" t="s">
        <v>95</v>
      </c>
      <c r="C7" s="356" t="s">
        <v>96</v>
      </c>
      <c r="D7" s="358" t="s">
        <v>89</v>
      </c>
      <c r="E7" s="360" t="s">
        <v>236</v>
      </c>
      <c r="F7" s="361"/>
      <c r="G7" s="361"/>
      <c r="H7" s="362"/>
      <c r="I7" s="358" t="s">
        <v>94</v>
      </c>
      <c r="J7" s="483" t="s">
        <v>311</v>
      </c>
    </row>
    <row r="8" spans="1:10" ht="35.25">
      <c r="A8" s="482"/>
      <c r="B8" s="357"/>
      <c r="C8" s="357"/>
      <c r="D8" s="359"/>
      <c r="E8" s="193" t="s">
        <v>76</v>
      </c>
      <c r="F8" s="193" t="s">
        <v>75</v>
      </c>
      <c r="G8" s="193" t="s">
        <v>74</v>
      </c>
      <c r="H8" s="78" t="s">
        <v>89</v>
      </c>
      <c r="I8" s="359"/>
      <c r="J8" s="484"/>
    </row>
    <row r="9" spans="1:10" ht="34.15" customHeight="1" thickBot="1">
      <c r="A9" s="204" t="s">
        <v>257</v>
      </c>
      <c r="B9" s="205">
        <v>185919.9</v>
      </c>
      <c r="C9" s="205">
        <v>183223.7</v>
      </c>
      <c r="D9" s="205">
        <f t="shared" ref="D9:D10" si="0">SUM(B9:C9)</f>
        <v>369143.6</v>
      </c>
      <c r="E9" s="205">
        <v>195565.6</v>
      </c>
      <c r="F9" s="205">
        <v>94532.9</v>
      </c>
      <c r="G9" s="205">
        <v>67637.399999999994</v>
      </c>
      <c r="H9" s="205">
        <f t="shared" ref="H9:H13" si="1">SUM(E9:G9)</f>
        <v>357735.9</v>
      </c>
      <c r="I9" s="205">
        <f>H9+D9</f>
        <v>726879.5</v>
      </c>
      <c r="J9" s="206">
        <v>42735</v>
      </c>
    </row>
    <row r="10" spans="1:10" ht="34.15" customHeight="1" thickTop="1" thickBot="1">
      <c r="A10" s="293" t="s">
        <v>238</v>
      </c>
      <c r="B10" s="207">
        <v>315397.90000000002</v>
      </c>
      <c r="C10" s="207">
        <v>137125.5</v>
      </c>
      <c r="D10" s="207">
        <f t="shared" si="0"/>
        <v>452523.4</v>
      </c>
      <c r="E10" s="207">
        <v>188752.7</v>
      </c>
      <c r="F10" s="207">
        <v>90050.1</v>
      </c>
      <c r="G10" s="207">
        <v>91708.7</v>
      </c>
      <c r="H10" s="207">
        <f t="shared" si="1"/>
        <v>370511.50000000006</v>
      </c>
      <c r="I10" s="207">
        <f>H10+D10</f>
        <v>823034.90000000014</v>
      </c>
      <c r="J10" s="291">
        <v>43100</v>
      </c>
    </row>
    <row r="11" spans="1:10" ht="34.15" customHeight="1" thickTop="1" thickBot="1">
      <c r="A11" s="479" t="s">
        <v>256</v>
      </c>
      <c r="B11" s="205">
        <v>282005.90000000002</v>
      </c>
      <c r="C11" s="205">
        <v>169076.3</v>
      </c>
      <c r="D11" s="205">
        <v>451082.2</v>
      </c>
      <c r="E11" s="205">
        <v>189998.5</v>
      </c>
      <c r="F11" s="205">
        <v>89498.9</v>
      </c>
      <c r="G11" s="205">
        <v>79763.100000000006</v>
      </c>
      <c r="H11" s="205">
        <v>359260.5</v>
      </c>
      <c r="I11" s="205">
        <v>810342.7</v>
      </c>
      <c r="J11" s="206">
        <v>43465</v>
      </c>
    </row>
    <row r="12" spans="1:10" ht="34.15" customHeight="1" thickTop="1" thickBot="1">
      <c r="A12" s="293" t="s">
        <v>269</v>
      </c>
      <c r="B12" s="207">
        <v>273080</v>
      </c>
      <c r="C12" s="207">
        <v>208221.8</v>
      </c>
      <c r="D12" s="207">
        <f>SUM(B12:C12)</f>
        <v>481301.8</v>
      </c>
      <c r="E12" s="207">
        <v>197518.6</v>
      </c>
      <c r="F12" s="207">
        <v>92826.4</v>
      </c>
      <c r="G12" s="207">
        <v>77502.3</v>
      </c>
      <c r="H12" s="207">
        <f t="shared" ref="H12" si="2">SUM(E12:G12)</f>
        <v>367847.3</v>
      </c>
      <c r="I12" s="207">
        <f>H12+D12</f>
        <v>849149.1</v>
      </c>
      <c r="J12" s="291">
        <v>43465</v>
      </c>
    </row>
    <row r="13" spans="1:10" ht="34.15" customHeight="1" thickTop="1">
      <c r="A13" s="480" t="s">
        <v>300</v>
      </c>
      <c r="B13" s="208">
        <v>263289.2</v>
      </c>
      <c r="C13" s="208">
        <v>245157.8</v>
      </c>
      <c r="D13" s="208">
        <f>SUM(B13:C13)</f>
        <v>508447</v>
      </c>
      <c r="E13" s="208">
        <v>203139.1</v>
      </c>
      <c r="F13" s="208">
        <v>112176.4</v>
      </c>
      <c r="G13" s="208">
        <v>81746</v>
      </c>
      <c r="H13" s="208">
        <f t="shared" si="1"/>
        <v>397061.5</v>
      </c>
      <c r="I13" s="208">
        <f>H13+D13</f>
        <v>905508.5</v>
      </c>
      <c r="J13" s="209">
        <v>44196</v>
      </c>
    </row>
    <row r="14" spans="1:10" ht="12.75">
      <c r="A14" s="210" t="s">
        <v>22</v>
      </c>
      <c r="J14" s="80" t="s">
        <v>23</v>
      </c>
    </row>
  </sheetData>
  <mergeCells count="12">
    <mergeCell ref="A1:J1"/>
    <mergeCell ref="B7:B8"/>
    <mergeCell ref="C7:C8"/>
    <mergeCell ref="D7:D8"/>
    <mergeCell ref="I7:I8"/>
    <mergeCell ref="A2:J2"/>
    <mergeCell ref="A3:J3"/>
    <mergeCell ref="A4:J4"/>
    <mergeCell ref="A5:J5"/>
    <mergeCell ref="A7:A8"/>
    <mergeCell ref="J7:J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tabColor theme="3" tint="0.39997558519241921"/>
  </sheetPr>
  <dimension ref="A1:J19"/>
  <sheetViews>
    <sheetView showGridLines="0" rightToLeft="1" view="pageBreakPreview" zoomScaleNormal="100" zoomScaleSheetLayoutView="100" workbookViewId="0">
      <selection activeCell="L3" sqref="L3"/>
    </sheetView>
  </sheetViews>
  <sheetFormatPr defaultColWidth="9.140625" defaultRowHeight="15.75"/>
  <cols>
    <col min="1" max="1" width="15.85546875" style="71" customWidth="1"/>
    <col min="2" max="2" width="15.85546875" style="72" customWidth="1"/>
    <col min="3" max="3" width="10.7109375" style="31" hidden="1" customWidth="1"/>
    <col min="4" max="6" width="11.85546875" style="31" customWidth="1"/>
    <col min="7" max="8" width="14.140625" style="31" customWidth="1"/>
    <col min="9" max="9" width="14.42578125" style="73" customWidth="1"/>
    <col min="10" max="10" width="11.28515625" style="68" customWidth="1"/>
    <col min="11" max="16384" width="9.140625" style="68"/>
  </cols>
  <sheetData>
    <row r="1" spans="1:10" s="64" customFormat="1" ht="25.5" customHeight="1">
      <c r="A1" s="323"/>
      <c r="B1" s="323"/>
      <c r="C1" s="323"/>
      <c r="D1" s="323"/>
      <c r="E1" s="323"/>
      <c r="F1" s="323"/>
      <c r="G1" s="323"/>
      <c r="H1" s="323"/>
      <c r="I1" s="323"/>
    </row>
    <row r="2" spans="1:10" s="46" customFormat="1" ht="24.75" customHeight="1">
      <c r="A2" s="328" t="s">
        <v>97</v>
      </c>
      <c r="B2" s="328"/>
      <c r="C2" s="328"/>
      <c r="D2" s="328"/>
      <c r="E2" s="328"/>
      <c r="F2" s="328"/>
      <c r="G2" s="328"/>
      <c r="H2" s="328"/>
      <c r="I2" s="328"/>
      <c r="J2" s="328"/>
    </row>
    <row r="3" spans="1:10" s="47" customFormat="1" ht="15" customHeight="1">
      <c r="A3" s="328" t="s">
        <v>271</v>
      </c>
      <c r="B3" s="328"/>
      <c r="C3" s="328"/>
      <c r="D3" s="328"/>
      <c r="E3" s="328"/>
      <c r="F3" s="328"/>
      <c r="G3" s="328"/>
      <c r="H3" s="328"/>
      <c r="I3" s="328"/>
      <c r="J3" s="328"/>
    </row>
    <row r="4" spans="1:10" s="35" customFormat="1" ht="18.75">
      <c r="A4" s="342" t="s">
        <v>98</v>
      </c>
      <c r="B4" s="342"/>
      <c r="C4" s="342"/>
      <c r="D4" s="342"/>
      <c r="E4" s="342"/>
      <c r="F4" s="342"/>
      <c r="G4" s="342"/>
      <c r="H4" s="342"/>
      <c r="I4" s="342"/>
      <c r="J4" s="342"/>
    </row>
    <row r="5" spans="1:10" s="81" customFormat="1" ht="13.5" customHeight="1">
      <c r="A5" s="342" t="s">
        <v>270</v>
      </c>
      <c r="B5" s="342"/>
      <c r="C5" s="342"/>
      <c r="D5" s="342"/>
      <c r="E5" s="342"/>
      <c r="F5" s="342"/>
      <c r="G5" s="342"/>
      <c r="H5" s="342"/>
      <c r="I5" s="342"/>
      <c r="J5" s="342"/>
    </row>
    <row r="6" spans="1:10" s="35" customFormat="1" ht="23.25" customHeight="1">
      <c r="A6" s="20" t="s">
        <v>246</v>
      </c>
      <c r="B6" s="82"/>
      <c r="C6" s="31"/>
      <c r="D6" s="31"/>
      <c r="E6" s="31"/>
      <c r="F6" s="31"/>
      <c r="G6" s="31"/>
      <c r="H6" s="31"/>
      <c r="J6" s="41" t="s">
        <v>247</v>
      </c>
    </row>
    <row r="7" spans="1:10" ht="25.5" customHeight="1">
      <c r="A7" s="381" t="s">
        <v>39</v>
      </c>
      <c r="B7" s="382"/>
      <c r="C7" s="324">
        <v>2009</v>
      </c>
      <c r="D7" s="324">
        <v>2016</v>
      </c>
      <c r="E7" s="324">
        <v>2017</v>
      </c>
      <c r="F7" s="324">
        <v>2018</v>
      </c>
      <c r="G7" s="324">
        <v>2019</v>
      </c>
      <c r="H7" s="324">
        <v>2020</v>
      </c>
      <c r="I7" s="335" t="s">
        <v>82</v>
      </c>
      <c r="J7" s="336"/>
    </row>
    <row r="8" spans="1:10" ht="25.5" customHeight="1">
      <c r="A8" s="383"/>
      <c r="B8" s="384"/>
      <c r="C8" s="325"/>
      <c r="D8" s="325">
        <v>2016</v>
      </c>
      <c r="E8" s="325"/>
      <c r="F8" s="325"/>
      <c r="G8" s="325"/>
      <c r="H8" s="325"/>
      <c r="I8" s="337"/>
      <c r="J8" s="338"/>
    </row>
    <row r="9" spans="1:10" ht="25.5" customHeight="1" thickBot="1">
      <c r="A9" s="365" t="s">
        <v>100</v>
      </c>
      <c r="B9" s="366"/>
      <c r="C9" s="99">
        <v>74457.2</v>
      </c>
      <c r="D9" s="211">
        <v>293875.90000000002</v>
      </c>
      <c r="E9" s="211">
        <v>341561.5</v>
      </c>
      <c r="F9" s="211">
        <v>318674.7</v>
      </c>
      <c r="G9" s="211">
        <v>317484.40000000002</v>
      </c>
      <c r="H9" s="211">
        <v>352871.7</v>
      </c>
      <c r="I9" s="385" t="s">
        <v>111</v>
      </c>
      <c r="J9" s="386"/>
    </row>
    <row r="10" spans="1:10" ht="24.75" customHeight="1" thickTop="1" thickBot="1">
      <c r="A10" s="367" t="s">
        <v>24</v>
      </c>
      <c r="B10" s="368"/>
      <c r="C10" s="83">
        <v>24685.8</v>
      </c>
      <c r="D10" s="212">
        <v>64520.7</v>
      </c>
      <c r="E10" s="212">
        <v>64535.5</v>
      </c>
      <c r="F10" s="212">
        <v>83985.4</v>
      </c>
      <c r="G10" s="212">
        <v>132278.29999999999</v>
      </c>
      <c r="H10" s="212">
        <v>146861.29999999999</v>
      </c>
      <c r="I10" s="369" t="s">
        <v>83</v>
      </c>
      <c r="J10" s="370"/>
    </row>
    <row r="11" spans="1:10" ht="25.5" customHeight="1" thickTop="1" thickBot="1">
      <c r="A11" s="371" t="s">
        <v>25</v>
      </c>
      <c r="B11" s="372"/>
      <c r="C11" s="84">
        <v>5525.7</v>
      </c>
      <c r="D11" s="213">
        <v>15773.3</v>
      </c>
      <c r="E11" s="213">
        <v>16781.400000000001</v>
      </c>
      <c r="F11" s="213">
        <v>16655.2</v>
      </c>
      <c r="G11" s="213">
        <v>21097.1</v>
      </c>
      <c r="H11" s="213">
        <v>16868.8</v>
      </c>
      <c r="I11" s="373" t="s">
        <v>84</v>
      </c>
      <c r="J11" s="374"/>
    </row>
    <row r="12" spans="1:10" ht="25.5" hidden="1" customHeight="1" thickTop="1" thickBot="1">
      <c r="A12" s="371" t="s">
        <v>26</v>
      </c>
      <c r="B12" s="372"/>
      <c r="C12" s="84"/>
      <c r="D12" s="214"/>
      <c r="E12" s="214"/>
      <c r="F12" s="214"/>
      <c r="G12" s="214"/>
      <c r="H12" s="214"/>
      <c r="I12" s="373" t="s">
        <v>85</v>
      </c>
      <c r="J12" s="387"/>
    </row>
    <row r="13" spans="1:10" ht="36" customHeight="1" thickTop="1" thickBot="1">
      <c r="A13" s="367" t="s">
        <v>102</v>
      </c>
      <c r="B13" s="368"/>
      <c r="C13" s="83">
        <v>12987.9</v>
      </c>
      <c r="D13" s="212">
        <v>38155.699999999997</v>
      </c>
      <c r="E13" s="212">
        <v>38314</v>
      </c>
      <c r="F13" s="212">
        <v>35668.800000000003</v>
      </c>
      <c r="G13" s="212">
        <v>34168.9</v>
      </c>
      <c r="H13" s="212">
        <v>37694.1</v>
      </c>
      <c r="I13" s="369" t="s">
        <v>148</v>
      </c>
      <c r="J13" s="370"/>
    </row>
    <row r="14" spans="1:10" ht="40.5" customHeight="1" thickTop="1" thickBot="1">
      <c r="A14" s="371" t="s">
        <v>103</v>
      </c>
      <c r="B14" s="372"/>
      <c r="C14" s="84">
        <v>40430.9</v>
      </c>
      <c r="D14" s="213">
        <v>130490.1</v>
      </c>
      <c r="E14" s="213">
        <v>147762.79999999999</v>
      </c>
      <c r="F14" s="213">
        <v>150255.1</v>
      </c>
      <c r="G14" s="213">
        <v>147715.5</v>
      </c>
      <c r="H14" s="213">
        <v>152691.20000000001</v>
      </c>
      <c r="I14" s="373" t="s">
        <v>37</v>
      </c>
      <c r="J14" s="374"/>
    </row>
    <row r="15" spans="1:10" ht="25.5" customHeight="1" thickTop="1" thickBot="1">
      <c r="A15" s="367" t="s">
        <v>67</v>
      </c>
      <c r="B15" s="368"/>
      <c r="C15" s="83">
        <v>53235.6</v>
      </c>
      <c r="D15" s="212">
        <v>119953.2</v>
      </c>
      <c r="E15" s="212">
        <v>123372.9</v>
      </c>
      <c r="F15" s="212">
        <v>127232.5</v>
      </c>
      <c r="G15" s="212">
        <v>137225.9</v>
      </c>
      <c r="H15" s="212">
        <v>146999.70000000001</v>
      </c>
      <c r="I15" s="369" t="s">
        <v>112</v>
      </c>
      <c r="J15" s="370"/>
    </row>
    <row r="16" spans="1:10" ht="25.5" customHeight="1" thickTop="1" thickBot="1">
      <c r="A16" s="371" t="s">
        <v>101</v>
      </c>
      <c r="B16" s="372"/>
      <c r="C16" s="84">
        <v>31171.7</v>
      </c>
      <c r="D16" s="213">
        <v>71243.8</v>
      </c>
      <c r="E16" s="213">
        <v>78997.399999999994</v>
      </c>
      <c r="F16" s="213">
        <v>117723.8</v>
      </c>
      <c r="G16" s="213">
        <v>166320.79999999999</v>
      </c>
      <c r="H16" s="213">
        <v>188128.3</v>
      </c>
      <c r="I16" s="373" t="s">
        <v>113</v>
      </c>
      <c r="J16" s="374"/>
    </row>
    <row r="17" spans="1:10" ht="25.5" customHeight="1" thickTop="1">
      <c r="A17" s="377" t="s">
        <v>27</v>
      </c>
      <c r="B17" s="378"/>
      <c r="C17" s="85">
        <v>9421.1</v>
      </c>
      <c r="D17" s="215">
        <v>9928.6</v>
      </c>
      <c r="E17" s="215">
        <v>9230.6</v>
      </c>
      <c r="F17" s="215">
        <v>9704</v>
      </c>
      <c r="G17" s="215">
        <v>11674.3</v>
      </c>
      <c r="H17" s="215">
        <v>11169.6</v>
      </c>
      <c r="I17" s="379" t="s">
        <v>86</v>
      </c>
      <c r="J17" s="380"/>
    </row>
    <row r="18" spans="1:10" ht="36" customHeight="1">
      <c r="A18" s="375" t="s">
        <v>99</v>
      </c>
      <c r="B18" s="376"/>
      <c r="C18" s="86">
        <f>SUM(C9:C17)</f>
        <v>251915.90000000002</v>
      </c>
      <c r="D18" s="125">
        <f>D9+D10+D11+D13+D14+D15+D16+D17</f>
        <v>743941.3</v>
      </c>
      <c r="E18" s="125">
        <f>E9+E10+E11+E13+E14+E15+E16+E17</f>
        <v>820556.1</v>
      </c>
      <c r="F18" s="125">
        <f>F9+F10+F11+F13+F14+F15+F16+F17</f>
        <v>859899.5</v>
      </c>
      <c r="G18" s="125">
        <f>G9+G10+G11+G13+G14+G15+G16+G17</f>
        <v>967965.2</v>
      </c>
      <c r="H18" s="125">
        <f>H9+H10+H11+H13+H14+H15+H16+H17</f>
        <v>1053284.7000000002</v>
      </c>
      <c r="I18" s="363" t="s">
        <v>149</v>
      </c>
      <c r="J18" s="364"/>
    </row>
    <row r="19" spans="1:10" ht="16.5" customHeight="1">
      <c r="A19" s="79" t="s">
        <v>28</v>
      </c>
      <c r="C19" s="87"/>
      <c r="D19" s="87"/>
      <c r="E19" s="87"/>
      <c r="F19" s="87"/>
      <c r="G19" s="87"/>
      <c r="H19" s="87"/>
      <c r="I19" s="68"/>
      <c r="J19" s="80" t="s">
        <v>29</v>
      </c>
    </row>
  </sheetData>
  <mergeCells count="33">
    <mergeCell ref="I16:J16"/>
    <mergeCell ref="I9:J9"/>
    <mergeCell ref="I7:J8"/>
    <mergeCell ref="I14:J14"/>
    <mergeCell ref="I12:J12"/>
    <mergeCell ref="A1:I1"/>
    <mergeCell ref="A7:B8"/>
    <mergeCell ref="A2:J2"/>
    <mergeCell ref="A5:J5"/>
    <mergeCell ref="A4:J4"/>
    <mergeCell ref="A3:J3"/>
    <mergeCell ref="C7:C8"/>
    <mergeCell ref="D7:D8"/>
    <mergeCell ref="E7:E8"/>
    <mergeCell ref="F7:F8"/>
    <mergeCell ref="G7:G8"/>
    <mergeCell ref="H7:H8"/>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theme="3" tint="0.39997558519241921"/>
  </sheetPr>
  <dimension ref="A1:I24"/>
  <sheetViews>
    <sheetView showGridLines="0" rightToLeft="1" view="pageBreakPreview" zoomScaleNormal="100" zoomScaleSheetLayoutView="100" workbookViewId="0">
      <selection activeCell="K5" sqref="K5"/>
    </sheetView>
  </sheetViews>
  <sheetFormatPr defaultColWidth="9.140625" defaultRowHeight="15.75"/>
  <cols>
    <col min="1" max="1" width="8.7109375" style="71" customWidth="1"/>
    <col min="2" max="2" width="25.7109375" style="72" customWidth="1"/>
    <col min="3" max="7" width="13.42578125" style="31" customWidth="1"/>
    <col min="8" max="8" width="25.7109375" style="73" customWidth="1"/>
    <col min="9" max="9" width="8.7109375" style="73" customWidth="1"/>
    <col min="10" max="16384" width="9.140625" style="68"/>
  </cols>
  <sheetData>
    <row r="1" spans="1:9" s="64" customFormat="1" ht="30" customHeight="1">
      <c r="A1" s="323"/>
      <c r="B1" s="339"/>
      <c r="C1" s="339"/>
      <c r="D1" s="339"/>
      <c r="E1" s="339"/>
      <c r="F1" s="339"/>
      <c r="G1" s="339"/>
      <c r="H1" s="339"/>
    </row>
    <row r="2" spans="1:9" s="88" customFormat="1" ht="27.75" customHeight="1">
      <c r="A2" s="395" t="s">
        <v>30</v>
      </c>
      <c r="B2" s="395"/>
      <c r="C2" s="395"/>
      <c r="D2" s="395"/>
      <c r="E2" s="395"/>
      <c r="F2" s="395"/>
      <c r="G2" s="395"/>
      <c r="H2" s="395"/>
      <c r="I2" s="395"/>
    </row>
    <row r="3" spans="1:9" s="88" customFormat="1" ht="15" customHeight="1">
      <c r="A3" s="328" t="s">
        <v>271</v>
      </c>
      <c r="B3" s="328"/>
      <c r="C3" s="328"/>
      <c r="D3" s="328"/>
      <c r="E3" s="328"/>
      <c r="F3" s="328"/>
      <c r="G3" s="328"/>
      <c r="H3" s="328"/>
      <c r="I3" s="328"/>
    </row>
    <row r="4" spans="1:9" s="34" customFormat="1">
      <c r="A4" s="342" t="s">
        <v>31</v>
      </c>
      <c r="B4" s="342"/>
      <c r="C4" s="342"/>
      <c r="D4" s="342"/>
      <c r="E4" s="342"/>
      <c r="F4" s="342"/>
      <c r="G4" s="342"/>
      <c r="H4" s="342"/>
      <c r="I4" s="342"/>
    </row>
    <row r="5" spans="1:9" s="34" customFormat="1" ht="13.5" customHeight="1">
      <c r="A5" s="342" t="s">
        <v>270</v>
      </c>
      <c r="B5" s="342"/>
      <c r="C5" s="342"/>
      <c r="D5" s="342"/>
      <c r="E5" s="342"/>
      <c r="F5" s="342"/>
      <c r="G5" s="342"/>
      <c r="H5" s="342"/>
      <c r="I5" s="342"/>
    </row>
    <row r="6" spans="1:9" s="35" customFormat="1" ht="23.25" customHeight="1">
      <c r="A6" s="20" t="s">
        <v>248</v>
      </c>
      <c r="B6" s="30"/>
      <c r="C6" s="31"/>
      <c r="D6" s="31"/>
      <c r="E6" s="31"/>
      <c r="F6" s="31"/>
      <c r="G6" s="31"/>
      <c r="I6" s="41" t="s">
        <v>268</v>
      </c>
    </row>
    <row r="7" spans="1:9" ht="18" customHeight="1" thickBot="1">
      <c r="A7" s="405" t="s">
        <v>40</v>
      </c>
      <c r="B7" s="405"/>
      <c r="C7" s="324">
        <v>2016</v>
      </c>
      <c r="D7" s="324">
        <v>2017</v>
      </c>
      <c r="E7" s="324">
        <v>2018</v>
      </c>
      <c r="F7" s="324">
        <v>2019</v>
      </c>
      <c r="G7" s="324">
        <v>2020</v>
      </c>
      <c r="H7" s="392" t="s">
        <v>87</v>
      </c>
      <c r="I7" s="392"/>
    </row>
    <row r="8" spans="1:9" ht="18" customHeight="1" thickTop="1" thickBot="1">
      <c r="A8" s="406"/>
      <c r="B8" s="406"/>
      <c r="C8" s="396"/>
      <c r="D8" s="396"/>
      <c r="E8" s="396"/>
      <c r="F8" s="396"/>
      <c r="G8" s="396"/>
      <c r="H8" s="393"/>
      <c r="I8" s="393"/>
    </row>
    <row r="9" spans="1:9" ht="18" customHeight="1" thickTop="1">
      <c r="A9" s="407"/>
      <c r="B9" s="407"/>
      <c r="C9" s="396"/>
      <c r="D9" s="325"/>
      <c r="E9" s="325"/>
      <c r="F9" s="325"/>
      <c r="G9" s="325"/>
      <c r="H9" s="394"/>
      <c r="I9" s="394"/>
    </row>
    <row r="10" spans="1:9" ht="25.5" customHeight="1" thickBot="1">
      <c r="A10" s="327" t="s">
        <v>68</v>
      </c>
      <c r="B10" s="327"/>
      <c r="C10" s="216">
        <v>11947</v>
      </c>
      <c r="D10" s="217">
        <v>11590.3</v>
      </c>
      <c r="E10" s="217">
        <v>11243.9</v>
      </c>
      <c r="F10" s="217">
        <v>11599.516999999998</v>
      </c>
      <c r="G10" s="217">
        <v>13791.1</v>
      </c>
      <c r="H10" s="388" t="s">
        <v>88</v>
      </c>
      <c r="I10" s="389"/>
    </row>
    <row r="11" spans="1:9" ht="25.5" customHeight="1" thickTop="1" thickBot="1">
      <c r="A11" s="403" t="s">
        <v>104</v>
      </c>
      <c r="B11" s="403"/>
      <c r="C11" s="218">
        <v>116401.5</v>
      </c>
      <c r="D11" s="218">
        <v>111497.40000000001</v>
      </c>
      <c r="E11" s="218">
        <v>107832</v>
      </c>
      <c r="F11" s="218">
        <v>113103.246</v>
      </c>
      <c r="G11" s="218">
        <v>132668</v>
      </c>
      <c r="H11" s="390" t="s">
        <v>131</v>
      </c>
      <c r="I11" s="391"/>
    </row>
    <row r="12" spans="1:9" ht="25.5" customHeight="1" thickTop="1" thickBot="1">
      <c r="A12" s="327" t="s">
        <v>105</v>
      </c>
      <c r="B12" s="327"/>
      <c r="C12" s="219">
        <v>244790.39999999999</v>
      </c>
      <c r="D12" s="219">
        <v>259691.19999999998</v>
      </c>
      <c r="E12" s="219">
        <v>245367.80000000002</v>
      </c>
      <c r="F12" s="219">
        <v>295406.59999999998</v>
      </c>
      <c r="G12" s="219">
        <v>287924</v>
      </c>
      <c r="H12" s="404" t="s">
        <v>132</v>
      </c>
      <c r="I12" s="398"/>
    </row>
    <row r="13" spans="1:9" ht="25.5" customHeight="1" thickTop="1" thickBot="1">
      <c r="A13" s="403" t="s">
        <v>106</v>
      </c>
      <c r="B13" s="403"/>
      <c r="C13" s="220">
        <v>124408.99999999999</v>
      </c>
      <c r="D13" s="220">
        <v>220553.2</v>
      </c>
      <c r="E13" s="220">
        <v>199564.30000000002</v>
      </c>
      <c r="F13" s="220">
        <v>157894.17199999999</v>
      </c>
      <c r="G13" s="220">
        <v>165504</v>
      </c>
      <c r="H13" s="390" t="s">
        <v>133</v>
      </c>
      <c r="I13" s="391"/>
    </row>
    <row r="14" spans="1:9" s="75" customFormat="1" ht="25.5" customHeight="1" thickTop="1" thickBot="1">
      <c r="A14" s="327" t="s">
        <v>107</v>
      </c>
      <c r="B14" s="327"/>
      <c r="C14" s="221">
        <v>59366.9</v>
      </c>
      <c r="D14" s="221">
        <v>94479.6</v>
      </c>
      <c r="E14" s="221">
        <v>89172.900000000009</v>
      </c>
      <c r="F14" s="221">
        <v>74872.412365120006</v>
      </c>
      <c r="G14" s="221">
        <v>75256.3</v>
      </c>
      <c r="H14" s="397" t="s">
        <v>134</v>
      </c>
      <c r="I14" s="398"/>
    </row>
    <row r="15" spans="1:9" s="101" customFormat="1" ht="25.5" customHeight="1" thickTop="1" thickBot="1">
      <c r="A15" s="367" t="s">
        <v>156</v>
      </c>
      <c r="B15" s="368"/>
      <c r="C15" s="222">
        <f>C10+C11</f>
        <v>128348.5</v>
      </c>
      <c r="D15" s="222">
        <f>D10+D11</f>
        <v>123087.70000000001</v>
      </c>
      <c r="E15" s="222">
        <v>119075.9</v>
      </c>
      <c r="F15" s="222">
        <v>124702.76299999999</v>
      </c>
      <c r="G15" s="222">
        <v>146459.1</v>
      </c>
      <c r="H15" s="390" t="s">
        <v>135</v>
      </c>
      <c r="I15" s="391"/>
    </row>
    <row r="16" spans="1:9" ht="25.5" customHeight="1" thickTop="1" thickBot="1">
      <c r="A16" s="401" t="s">
        <v>157</v>
      </c>
      <c r="B16" s="401"/>
      <c r="C16" s="223">
        <f>C12+C13+C15</f>
        <v>497547.89999999997</v>
      </c>
      <c r="D16" s="223">
        <f>D12+D13+D15</f>
        <v>603332.10000000009</v>
      </c>
      <c r="E16" s="223">
        <v>564008</v>
      </c>
      <c r="F16" s="223">
        <v>578003.53899999999</v>
      </c>
      <c r="G16" s="223">
        <v>599887.1</v>
      </c>
      <c r="H16" s="397" t="s">
        <v>136</v>
      </c>
      <c r="I16" s="398"/>
    </row>
    <row r="17" spans="1:9" s="101" customFormat="1" ht="25.5" customHeight="1" thickTop="1">
      <c r="A17" s="402" t="s">
        <v>158</v>
      </c>
      <c r="B17" s="402"/>
      <c r="C17" s="224">
        <f>C14+C16</f>
        <v>556914.79999999993</v>
      </c>
      <c r="D17" s="224">
        <f>D14+D16</f>
        <v>697811.70000000007</v>
      </c>
      <c r="E17" s="224">
        <f>E14+E16</f>
        <v>653180.9</v>
      </c>
      <c r="F17" s="224">
        <f>F14+F16</f>
        <v>652875.95136512001</v>
      </c>
      <c r="G17" s="224">
        <f>G14+G16</f>
        <v>675143.4</v>
      </c>
      <c r="H17" s="399" t="s">
        <v>137</v>
      </c>
      <c r="I17" s="400"/>
    </row>
    <row r="18" spans="1:9" ht="6" customHeight="1">
      <c r="A18" s="90"/>
      <c r="B18" s="90"/>
      <c r="C18" s="90"/>
      <c r="D18" s="90"/>
      <c r="E18" s="90"/>
      <c r="F18" s="90"/>
      <c r="G18" s="90"/>
      <c r="H18" s="90"/>
      <c r="I18" s="90"/>
    </row>
    <row r="19" spans="1:9" ht="11.25" customHeight="1">
      <c r="A19" s="79" t="s">
        <v>159</v>
      </c>
      <c r="B19" s="68"/>
      <c r="H19" s="31"/>
      <c r="I19" s="80" t="s">
        <v>108</v>
      </c>
    </row>
    <row r="20" spans="1:9" ht="11.25" customHeight="1">
      <c r="A20" s="79" t="s">
        <v>161</v>
      </c>
      <c r="B20" s="68"/>
      <c r="H20" s="31"/>
      <c r="I20" s="80" t="s">
        <v>109</v>
      </c>
    </row>
    <row r="21" spans="1:9" ht="11.25" customHeight="1">
      <c r="A21" s="79" t="s">
        <v>160</v>
      </c>
      <c r="B21" s="68"/>
      <c r="H21" s="31"/>
      <c r="I21" s="80" t="s">
        <v>110</v>
      </c>
    </row>
    <row r="24" spans="1:9">
      <c r="B24" s="100"/>
    </row>
  </sheetData>
  <mergeCells count="28">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 ref="A15:B15"/>
    <mergeCell ref="H10:I10"/>
    <mergeCell ref="H11:I11"/>
    <mergeCell ref="H15:I15"/>
    <mergeCell ref="A1:H1"/>
    <mergeCell ref="H7:I9"/>
    <mergeCell ref="A2:I2"/>
    <mergeCell ref="C7:C9"/>
    <mergeCell ref="D7:D9"/>
    <mergeCell ref="E7:E9"/>
    <mergeCell ref="F7:F9"/>
    <mergeCell ref="G7:G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2"/>
  <sheetViews>
    <sheetView showGridLines="0" rightToLeft="1" view="pageBreakPreview" zoomScaleNormal="100" zoomScaleSheetLayoutView="100" workbookViewId="0">
      <selection activeCell="K13" sqref="K13"/>
    </sheetView>
  </sheetViews>
  <sheetFormatPr defaultColWidth="9.140625" defaultRowHeight="15.75"/>
  <cols>
    <col min="1" max="1" width="15.7109375" style="258" customWidth="1"/>
    <col min="2" max="2" width="9.7109375" style="257" customWidth="1"/>
    <col min="3" max="13" width="9.7109375" style="256" customWidth="1"/>
    <col min="14" max="14" width="8.42578125" style="256" customWidth="1"/>
    <col min="15" max="15" width="11.140625" style="256" customWidth="1"/>
    <col min="16" max="18" width="9.7109375" style="256" customWidth="1"/>
    <col min="19" max="19" width="15.7109375" style="256" customWidth="1"/>
    <col min="20" max="20" width="15.140625" style="255" customWidth="1"/>
    <col min="21" max="21" width="0.85546875" style="255" hidden="1" customWidth="1"/>
    <col min="22" max="16384" width="9.140625" style="254"/>
  </cols>
  <sheetData>
    <row r="1" spans="1:23" s="64" customFormat="1" ht="27.75" customHeight="1">
      <c r="A1" s="323"/>
      <c r="B1" s="339"/>
      <c r="C1" s="339"/>
      <c r="D1" s="339"/>
      <c r="E1" s="339"/>
      <c r="F1" s="339"/>
      <c r="G1" s="339"/>
      <c r="H1" s="339"/>
      <c r="I1" s="339"/>
      <c r="J1" s="339"/>
      <c r="K1" s="339"/>
      <c r="L1" s="339"/>
      <c r="M1" s="339"/>
      <c r="N1" s="339"/>
      <c r="O1" s="339"/>
      <c r="P1" s="339"/>
      <c r="Q1" s="339"/>
      <c r="R1" s="339"/>
      <c r="S1" s="339"/>
    </row>
    <row r="2" spans="1:23" ht="20.25" customHeight="1">
      <c r="A2" s="408" t="s">
        <v>297</v>
      </c>
      <c r="B2" s="408"/>
      <c r="C2" s="408"/>
      <c r="D2" s="408"/>
      <c r="E2" s="408"/>
      <c r="F2" s="408"/>
      <c r="G2" s="408"/>
      <c r="H2" s="408"/>
      <c r="I2" s="408"/>
      <c r="J2" s="408"/>
      <c r="K2" s="408"/>
      <c r="L2" s="408"/>
      <c r="M2" s="408"/>
      <c r="N2" s="408"/>
      <c r="O2" s="408"/>
      <c r="P2" s="408"/>
      <c r="Q2" s="408"/>
      <c r="R2" s="408"/>
      <c r="S2" s="408"/>
      <c r="T2" s="283"/>
      <c r="U2" s="278"/>
    </row>
    <row r="3" spans="1:23" s="280" customFormat="1" ht="15" customHeight="1">
      <c r="A3" s="328" t="s">
        <v>271</v>
      </c>
      <c r="B3" s="328"/>
      <c r="C3" s="328"/>
      <c r="D3" s="328"/>
      <c r="E3" s="328"/>
      <c r="F3" s="328"/>
      <c r="G3" s="328"/>
      <c r="H3" s="328"/>
      <c r="I3" s="328"/>
      <c r="J3" s="328"/>
      <c r="K3" s="328"/>
      <c r="L3" s="328"/>
      <c r="M3" s="328"/>
      <c r="N3" s="328"/>
      <c r="O3" s="328"/>
      <c r="P3" s="328"/>
      <c r="Q3" s="328"/>
      <c r="R3" s="328"/>
      <c r="S3" s="328"/>
      <c r="T3" s="282"/>
      <c r="U3" s="281"/>
    </row>
    <row r="4" spans="1:23">
      <c r="A4" s="342" t="s">
        <v>296</v>
      </c>
      <c r="B4" s="342"/>
      <c r="C4" s="342"/>
      <c r="D4" s="342"/>
      <c r="E4" s="342"/>
      <c r="F4" s="342"/>
      <c r="G4" s="342"/>
      <c r="H4" s="342"/>
      <c r="I4" s="342"/>
      <c r="J4" s="342"/>
      <c r="K4" s="342"/>
      <c r="L4" s="342"/>
      <c r="M4" s="342"/>
      <c r="N4" s="342"/>
      <c r="O4" s="342"/>
      <c r="P4" s="342"/>
      <c r="Q4" s="342"/>
      <c r="R4" s="342"/>
      <c r="S4" s="342"/>
      <c r="T4" s="279"/>
      <c r="U4" s="278"/>
    </row>
    <row r="5" spans="1:23" ht="13.5" customHeight="1">
      <c r="A5" s="342" t="s">
        <v>271</v>
      </c>
      <c r="B5" s="342"/>
      <c r="C5" s="342"/>
      <c r="D5" s="342"/>
      <c r="E5" s="342"/>
      <c r="F5" s="342"/>
      <c r="G5" s="342"/>
      <c r="H5" s="342"/>
      <c r="I5" s="342"/>
      <c r="J5" s="342"/>
      <c r="K5" s="342"/>
      <c r="L5" s="342"/>
      <c r="M5" s="342"/>
      <c r="N5" s="342"/>
      <c r="O5" s="342"/>
      <c r="P5" s="342"/>
      <c r="Q5" s="342"/>
      <c r="R5" s="342"/>
      <c r="S5" s="342"/>
      <c r="T5" s="279"/>
      <c r="U5" s="278"/>
    </row>
    <row r="6" spans="1:23" ht="23.25" customHeight="1">
      <c r="A6" s="277" t="s">
        <v>295</v>
      </c>
      <c r="B6" s="276"/>
      <c r="J6" s="275"/>
      <c r="L6" s="274"/>
      <c r="M6" s="274"/>
      <c r="N6" s="274"/>
      <c r="O6" s="274"/>
      <c r="P6" s="274"/>
      <c r="Q6" s="274"/>
      <c r="R6" s="274"/>
      <c r="S6" s="41" t="s">
        <v>294</v>
      </c>
      <c r="T6" s="274"/>
      <c r="U6" s="274"/>
      <c r="V6" s="274"/>
      <c r="W6" s="274"/>
    </row>
    <row r="7" spans="1:23" ht="41.45" customHeight="1" thickBot="1">
      <c r="A7" s="405" t="s">
        <v>293</v>
      </c>
      <c r="B7" s="344" t="s">
        <v>292</v>
      </c>
      <c r="C7" s="344"/>
      <c r="D7" s="344"/>
      <c r="E7" s="344"/>
      <c r="F7" s="344"/>
      <c r="G7" s="344"/>
      <c r="H7" s="344"/>
      <c r="I7" s="344"/>
      <c r="J7" s="344" t="s">
        <v>291</v>
      </c>
      <c r="K7" s="344"/>
      <c r="L7" s="344"/>
      <c r="M7" s="344"/>
      <c r="N7" s="344"/>
      <c r="O7" s="344"/>
      <c r="P7" s="344"/>
      <c r="Q7" s="344"/>
      <c r="R7" s="344"/>
      <c r="S7" s="392" t="s">
        <v>290</v>
      </c>
      <c r="T7" s="254"/>
      <c r="U7" s="254"/>
    </row>
    <row r="8" spans="1:23" ht="57" customHeight="1" thickTop="1" thickBot="1">
      <c r="A8" s="406"/>
      <c r="B8" s="356" t="s">
        <v>289</v>
      </c>
      <c r="C8" s="356" t="s">
        <v>288</v>
      </c>
      <c r="D8" s="356" t="s">
        <v>287</v>
      </c>
      <c r="E8" s="356" t="s">
        <v>286</v>
      </c>
      <c r="F8" s="356" t="s">
        <v>285</v>
      </c>
      <c r="G8" s="356" t="s">
        <v>284</v>
      </c>
      <c r="H8" s="356" t="s">
        <v>283</v>
      </c>
      <c r="I8" s="409" t="s">
        <v>274</v>
      </c>
      <c r="J8" s="356" t="s">
        <v>282</v>
      </c>
      <c r="K8" s="356" t="s">
        <v>281</v>
      </c>
      <c r="L8" s="356" t="s">
        <v>280</v>
      </c>
      <c r="M8" s="356" t="s">
        <v>279</v>
      </c>
      <c r="N8" s="356" t="s">
        <v>278</v>
      </c>
      <c r="O8" s="356" t="s">
        <v>277</v>
      </c>
      <c r="P8" s="356" t="s">
        <v>276</v>
      </c>
      <c r="Q8" s="356" t="s">
        <v>275</v>
      </c>
      <c r="R8" s="409" t="s">
        <v>274</v>
      </c>
      <c r="S8" s="393"/>
      <c r="T8" s="254"/>
      <c r="U8" s="254"/>
    </row>
    <row r="9" spans="1:23" ht="13.9" customHeight="1" thickTop="1">
      <c r="A9" s="453"/>
      <c r="B9" s="486"/>
      <c r="C9" s="487"/>
      <c r="D9" s="487"/>
      <c r="E9" s="486"/>
      <c r="F9" s="486"/>
      <c r="G9" s="487"/>
      <c r="H9" s="487"/>
      <c r="I9" s="488"/>
      <c r="J9" s="486"/>
      <c r="K9" s="486"/>
      <c r="L9" s="486"/>
      <c r="M9" s="486"/>
      <c r="N9" s="487"/>
      <c r="O9" s="487"/>
      <c r="P9" s="487"/>
      <c r="Q9" s="487"/>
      <c r="R9" s="488"/>
      <c r="S9" s="461"/>
      <c r="T9" s="254"/>
      <c r="U9" s="254"/>
    </row>
    <row r="10" spans="1:23" s="264" customFormat="1" ht="40.15" customHeight="1" thickBot="1">
      <c r="A10" s="489">
        <v>2016</v>
      </c>
      <c r="B10" s="490">
        <v>42883.5</v>
      </c>
      <c r="C10" s="490">
        <v>273202.09999999998</v>
      </c>
      <c r="D10" s="490">
        <v>38758.9</v>
      </c>
      <c r="E10" s="490">
        <v>743941.3</v>
      </c>
      <c r="F10" s="490">
        <v>142722.1</v>
      </c>
      <c r="G10" s="490">
        <v>6791.1</v>
      </c>
      <c r="H10" s="490">
        <v>14437.899999999854</v>
      </c>
      <c r="I10" s="491">
        <f>SUM(B10:H10)</f>
        <v>1262736.9000000001</v>
      </c>
      <c r="J10" s="490">
        <v>543655.80000000005</v>
      </c>
      <c r="K10" s="490">
        <v>36824.5</v>
      </c>
      <c r="L10" s="490">
        <v>9075.1</v>
      </c>
      <c r="M10" s="490">
        <v>3371.7</v>
      </c>
      <c r="N10" s="490">
        <v>446819.1</v>
      </c>
      <c r="O10" s="490">
        <v>135141.1</v>
      </c>
      <c r="P10" s="490">
        <v>10739.7</v>
      </c>
      <c r="Q10" s="490">
        <v>77109.899999999994</v>
      </c>
      <c r="R10" s="492">
        <f>SUM(J10:Q10)</f>
        <v>1262736.8999999999</v>
      </c>
      <c r="S10" s="493">
        <v>2016</v>
      </c>
    </row>
    <row r="11" spans="1:23" s="264" customFormat="1" ht="41.25" customHeight="1" thickTop="1" thickBot="1">
      <c r="A11" s="268">
        <v>2017</v>
      </c>
      <c r="B11" s="267">
        <v>50435.5</v>
      </c>
      <c r="C11" s="267">
        <v>234442.2</v>
      </c>
      <c r="D11" s="267">
        <v>48847.199999999997</v>
      </c>
      <c r="E11" s="267">
        <v>820556.1</v>
      </c>
      <c r="F11" s="267">
        <v>183695.9</v>
      </c>
      <c r="G11" s="267">
        <v>6997.7</v>
      </c>
      <c r="H11" s="267">
        <v>18665.200000000168</v>
      </c>
      <c r="I11" s="266">
        <v>1363639.8</v>
      </c>
      <c r="J11" s="267">
        <v>685909.4</v>
      </c>
      <c r="K11" s="267">
        <v>37021.300000000003</v>
      </c>
      <c r="L11" s="267">
        <v>34354.199999999997</v>
      </c>
      <c r="M11" s="267">
        <v>1001.7</v>
      </c>
      <c r="N11" s="267">
        <v>361878.3</v>
      </c>
      <c r="O11" s="267">
        <v>146716.29999999999</v>
      </c>
      <c r="P11" s="267">
        <v>13624.8</v>
      </c>
      <c r="Q11" s="267">
        <v>83133.8</v>
      </c>
      <c r="R11" s="266">
        <v>1363639.8</v>
      </c>
      <c r="S11" s="265">
        <v>2017</v>
      </c>
    </row>
    <row r="12" spans="1:23" ht="41.25" customHeight="1" thickTop="1" thickBot="1">
      <c r="A12" s="273">
        <v>2018</v>
      </c>
      <c r="B12" s="271">
        <v>71287.100000000006</v>
      </c>
      <c r="C12" s="271">
        <v>239086</v>
      </c>
      <c r="D12" s="271">
        <v>56015.199999999997</v>
      </c>
      <c r="E12" s="271">
        <v>859899.5</v>
      </c>
      <c r="F12" s="271">
        <v>165785.4</v>
      </c>
      <c r="G12" s="271">
        <v>6586.1</v>
      </c>
      <c r="H12" s="271">
        <v>19296.699999999913</v>
      </c>
      <c r="I12" s="272">
        <v>1417956</v>
      </c>
      <c r="J12" s="271">
        <v>641266.4</v>
      </c>
      <c r="K12" s="271">
        <v>49097.1</v>
      </c>
      <c r="L12" s="271">
        <v>21788.7</v>
      </c>
      <c r="M12" s="271">
        <v>1561.5</v>
      </c>
      <c r="N12" s="271">
        <v>437998.2</v>
      </c>
      <c r="O12" s="271">
        <v>145499.6</v>
      </c>
      <c r="P12" s="271">
        <v>20796</v>
      </c>
      <c r="Q12" s="271">
        <v>99948.5</v>
      </c>
      <c r="R12" s="270">
        <v>1417956</v>
      </c>
      <c r="S12" s="269">
        <v>2018</v>
      </c>
      <c r="T12" s="254"/>
      <c r="U12" s="254"/>
    </row>
    <row r="13" spans="1:23" ht="41.25" customHeight="1" thickTop="1" thickBot="1">
      <c r="A13" s="268">
        <v>2019</v>
      </c>
      <c r="B13" s="267">
        <v>60189.1</v>
      </c>
      <c r="C13" s="267">
        <v>240143.87100000001</v>
      </c>
      <c r="D13" s="267">
        <v>65354.932999999997</v>
      </c>
      <c r="E13" s="267">
        <v>964192.31700000004</v>
      </c>
      <c r="F13" s="267">
        <v>185120.924</v>
      </c>
      <c r="G13" s="267">
        <v>7110.665</v>
      </c>
      <c r="H13" s="267">
        <v>27442.660999999847</v>
      </c>
      <c r="I13" s="266">
        <v>1549554.4709999999</v>
      </c>
      <c r="J13" s="267">
        <v>640927.28200000001</v>
      </c>
      <c r="K13" s="267">
        <v>63223.957999999999</v>
      </c>
      <c r="L13" s="267">
        <v>13984.323</v>
      </c>
      <c r="M13" s="267">
        <v>1325.4770000000001</v>
      </c>
      <c r="N13" s="267">
        <v>538506.19999999995</v>
      </c>
      <c r="O13" s="267">
        <v>155420.77900000001</v>
      </c>
      <c r="P13" s="267">
        <v>23798.413</v>
      </c>
      <c r="Q13" s="267">
        <v>112368</v>
      </c>
      <c r="R13" s="266">
        <v>1549554.4319999998</v>
      </c>
      <c r="S13" s="265">
        <v>2019</v>
      </c>
      <c r="T13" s="254"/>
      <c r="U13" s="254"/>
    </row>
    <row r="14" spans="1:23" s="264" customFormat="1" ht="41.25" customHeight="1" thickTop="1">
      <c r="A14" s="273">
        <v>2020</v>
      </c>
      <c r="B14" s="271">
        <v>87192</v>
      </c>
      <c r="C14" s="271">
        <v>232680.3</v>
      </c>
      <c r="D14" s="271">
        <v>62910.6</v>
      </c>
      <c r="E14" s="271">
        <v>1053284.7</v>
      </c>
      <c r="F14" s="271">
        <v>207457.9</v>
      </c>
      <c r="G14" s="271">
        <v>7725.3</v>
      </c>
      <c r="H14" s="271">
        <v>30921.7</v>
      </c>
      <c r="I14" s="272">
        <f>SUM(B14:H14)</f>
        <v>1682172.4999999998</v>
      </c>
      <c r="J14" s="271">
        <v>660350.69999999995</v>
      </c>
      <c r="K14" s="271">
        <v>54314.5</v>
      </c>
      <c r="L14" s="271">
        <v>31269</v>
      </c>
      <c r="M14" s="271">
        <v>1742</v>
      </c>
      <c r="N14" s="271">
        <v>635021.4</v>
      </c>
      <c r="O14" s="271">
        <v>164844.79999999999</v>
      </c>
      <c r="P14" s="271">
        <v>26904.5</v>
      </c>
      <c r="Q14" s="271">
        <v>107725.6</v>
      </c>
      <c r="R14" s="270">
        <f>SUM(J14:Q14)</f>
        <v>1682172.5000000002</v>
      </c>
      <c r="S14" s="269">
        <v>2020</v>
      </c>
    </row>
    <row r="15" spans="1:23" ht="41.25" customHeight="1">
      <c r="B15" s="263"/>
      <c r="C15" s="262"/>
      <c r="D15" s="262"/>
      <c r="E15" s="262"/>
      <c r="F15" s="262"/>
      <c r="G15" s="262"/>
      <c r="H15" s="262"/>
      <c r="I15" s="262"/>
      <c r="J15" s="262"/>
      <c r="K15" s="262"/>
      <c r="L15" s="262"/>
      <c r="M15" s="262"/>
      <c r="N15" s="262"/>
      <c r="O15" s="262"/>
      <c r="P15" s="262"/>
      <c r="Q15" s="262"/>
      <c r="R15" s="262"/>
      <c r="S15" s="262"/>
      <c r="T15" s="259"/>
      <c r="U15" s="254"/>
    </row>
    <row r="16" spans="1:23" ht="41.25" customHeight="1">
      <c r="A16" s="260"/>
      <c r="B16" s="262"/>
      <c r="C16" s="262"/>
      <c r="D16" s="262"/>
      <c r="E16" s="262"/>
      <c r="F16" s="262"/>
      <c r="G16" s="262"/>
      <c r="H16" s="262"/>
      <c r="I16" s="262"/>
      <c r="J16" s="262"/>
      <c r="K16" s="262"/>
      <c r="L16" s="262"/>
      <c r="M16" s="262"/>
      <c r="N16" s="262"/>
      <c r="O16" s="262"/>
      <c r="P16" s="262"/>
      <c r="Q16" s="262"/>
      <c r="R16" s="261"/>
      <c r="S16" s="259"/>
      <c r="T16" s="254"/>
      <c r="U16" s="254"/>
    </row>
    <row r="17" spans="1:21" ht="41.25" customHeight="1">
      <c r="A17" s="260"/>
      <c r="B17" s="262"/>
      <c r="C17" s="262"/>
      <c r="D17" s="262"/>
      <c r="E17" s="262"/>
      <c r="F17" s="262"/>
      <c r="G17" s="262"/>
      <c r="H17" s="262"/>
      <c r="I17" s="262"/>
      <c r="J17" s="262"/>
      <c r="K17" s="262"/>
      <c r="L17" s="262"/>
      <c r="M17" s="262"/>
      <c r="N17" s="262"/>
      <c r="O17" s="262"/>
      <c r="P17" s="262"/>
      <c r="Q17" s="262"/>
      <c r="R17" s="261"/>
      <c r="S17" s="259"/>
      <c r="T17" s="254"/>
      <c r="U17" s="254"/>
    </row>
    <row r="18" spans="1:21" ht="41.25" customHeight="1">
      <c r="A18" s="260"/>
      <c r="B18" s="262"/>
      <c r="C18" s="262"/>
      <c r="D18" s="262"/>
      <c r="E18" s="262"/>
      <c r="F18" s="262"/>
      <c r="G18" s="262"/>
      <c r="H18" s="262"/>
      <c r="I18" s="262"/>
      <c r="J18" s="262"/>
      <c r="K18" s="262"/>
      <c r="L18" s="262"/>
      <c r="M18" s="262"/>
      <c r="N18" s="262"/>
      <c r="O18" s="262"/>
      <c r="P18" s="262"/>
      <c r="Q18" s="262"/>
      <c r="R18" s="261"/>
      <c r="S18" s="259"/>
      <c r="T18" s="254"/>
      <c r="U18" s="254"/>
    </row>
    <row r="19" spans="1:21" ht="41.25" customHeight="1">
      <c r="A19" s="260"/>
      <c r="B19" s="262"/>
      <c r="C19" s="262"/>
      <c r="D19" s="262"/>
      <c r="E19" s="262"/>
      <c r="F19" s="262"/>
      <c r="G19" s="262"/>
      <c r="H19" s="262"/>
      <c r="I19" s="262"/>
      <c r="J19" s="262"/>
      <c r="K19" s="262"/>
      <c r="L19" s="262"/>
      <c r="M19" s="262"/>
      <c r="N19" s="262"/>
      <c r="O19" s="262"/>
      <c r="P19" s="262"/>
      <c r="Q19" s="262"/>
      <c r="R19" s="261"/>
      <c r="S19" s="259"/>
      <c r="T19" s="254"/>
      <c r="U19" s="254"/>
    </row>
    <row r="20" spans="1:21" ht="41.25" customHeight="1">
      <c r="A20" s="260"/>
      <c r="B20" s="256"/>
      <c r="R20" s="255"/>
      <c r="S20" s="259"/>
      <c r="T20" s="254"/>
      <c r="U20" s="254"/>
    </row>
    <row r="21" spans="1:21" ht="41.25" customHeight="1">
      <c r="A21" s="260"/>
      <c r="B21" s="256"/>
      <c r="R21" s="255"/>
      <c r="S21" s="259"/>
      <c r="T21" s="254"/>
      <c r="U21" s="254"/>
    </row>
    <row r="22" spans="1:21">
      <c r="U22" s="254"/>
    </row>
  </sheetData>
  <mergeCells count="26">
    <mergeCell ref="A7:A9"/>
    <mergeCell ref="Q8:Q9"/>
    <mergeCell ref="C8:C9"/>
    <mergeCell ref="I8:I9"/>
    <mergeCell ref="B8:B9"/>
    <mergeCell ref="M8:M9"/>
    <mergeCell ref="F8:F9"/>
    <mergeCell ref="J8:J9"/>
    <mergeCell ref="K8:K9"/>
    <mergeCell ref="L8:L9"/>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s>
  <printOptions horizontalCentered="1" verticalCentered="1"/>
  <pageMargins left="0" right="0" top="0" bottom="0" header="0.51181102362204722" footer="0.51181102362204722"/>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 and  Insurance chapter 11 -2020</EnglishTitle>
    <PublishingRollupImage xmlns="http://schemas.microsoft.com/sharepoint/v3" xsi:nil="true"/>
    <TaxCatchAll xmlns="b1657202-86a7-46c3-ba71-02bb0da5a392">
      <Value>643</Value>
      <Value>180</Value>
      <Value>179</Value>
      <Value>178</Value>
      <Value>645</Value>
    </TaxCatchAll>
    <DocType xmlns="b1657202-86a7-46c3-ba71-02bb0da5a392">
      <Value>Publication</Value>
    </DocType>
    <DocumentDescription xmlns="b1657202-86a7-46c3-ba71-02bb0da5a392">البنوك والتأمين الفصل الحادي عشر 2020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s>
    </TaxKeywordTaxHTField>
    <Year xmlns="b1657202-86a7-46c3-ba71-02bb0da5a392">2020</Year>
    <PublishingStartDate xmlns="http://schemas.microsoft.com/sharepoint/v3">2022-02-13T15:00:00+00:00</PublishingStartDate>
    <Visible xmlns="b1657202-86a7-46c3-ba71-02bb0da5a392">true</Visible>
    <ArabicTitle xmlns="b1657202-86a7-46c3-ba71-02bb0da5a392">البنوك والتأمين الفصل الحادي عشر 2020 </ArabicTitle>
    <DocPeriodicity xmlns="423524d6-f9d7-4b47-aadf-7b8f6888b7b0">Semi-Annual</DocPeriodicity>
    <DocumentDescription0 xmlns="423524d6-f9d7-4b47-aadf-7b8f6888b7b0">Banks and&amp;nbsp; Insurance chapter 11 -2020</DocumentDescription0>
  </documentManagement>
</p:properties>
</file>

<file path=customXml/itemProps1.xml><?xml version="1.0" encoding="utf-8"?>
<ds:datastoreItem xmlns:ds="http://schemas.openxmlformats.org/officeDocument/2006/customXml" ds:itemID="{89AF1928-3F42-417E-9C4C-D151A703678F}"/>
</file>

<file path=customXml/itemProps2.xml><?xml version="1.0" encoding="utf-8"?>
<ds:datastoreItem xmlns:ds="http://schemas.openxmlformats.org/officeDocument/2006/customXml" ds:itemID="{28FFF772-FA6D-4D77-8748-4ABA30C77955}">
  <ds:schemaRefs>
    <ds:schemaRef ds:uri="http://schemas.microsoft.com/sharepoint/v3/contenttype/forms"/>
  </ds:schemaRefs>
</ds:datastoreItem>
</file>

<file path=customXml/itemProps3.xml><?xml version="1.0" encoding="utf-8"?>
<ds:datastoreItem xmlns:ds="http://schemas.openxmlformats.org/officeDocument/2006/customXml" ds:itemID="{A0420D90-5421-43F1-8BB1-0AC939D6435B}">
  <ds:schemaRef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sharepoint/v3"/>
    <ds:schemaRef ds:uri="http://purl.org/dc/terms/"/>
    <ds:schemaRef ds:uri="http://www.w3.org/XML/1998/namespace"/>
    <ds:schemaRef ds:uri="http://schemas.microsoft.com/office/infopath/2007/PartnerControls"/>
    <ds:schemaRef ds:uri="b1657202-86a7-46c3-ba71-02bb0da5a3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85</vt:lpstr>
      <vt:lpstr>86</vt:lpstr>
      <vt:lpstr>87</vt:lpstr>
      <vt:lpstr>88</vt:lpstr>
      <vt:lpstr>89</vt:lpstr>
      <vt:lpstr>90</vt:lpstr>
      <vt:lpstr>91</vt:lpstr>
      <vt:lpstr>92</vt:lpstr>
      <vt:lpstr>INSURANCE</vt:lpstr>
      <vt:lpstr>93</vt:lpstr>
      <vt:lpstr>94</vt:lpstr>
      <vt:lpstr>Gr_29</vt:lpstr>
      <vt:lpstr>95</vt:lpstr>
      <vt:lpstr>Gr_30</vt:lpstr>
      <vt:lpstr>96</vt:lpstr>
      <vt:lpstr>97</vt:lpstr>
      <vt:lpstr>GR_31</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Bank!Print_Area</vt:lpstr>
      <vt:lpstr>Gr_29!Print_Area</vt:lpstr>
      <vt:lpstr>Gr_30!Print_Area</vt:lpstr>
      <vt:lpstr>GR_31!Print_Area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 and&amp;nbsp; Insurance chapter 11 -2020</dc:title>
  <dc:creator>Mr. Sabir</dc:creator>
  <cp:keywords>Qatar; Planning and Statistics Authority; Economic; PSA; Doha</cp:keywords>
  <cp:lastModifiedBy>Amjad Ahmed Abdelwahab</cp:lastModifiedBy>
  <cp:lastPrinted>2022-02-06T04:59:50Z</cp:lastPrinted>
  <dcterms:created xsi:type="dcterms:W3CDTF">1998-01-05T07:20:42Z</dcterms:created>
  <dcterms:modified xsi:type="dcterms:W3CDTF">2022-02-06T07:20:53Z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179;#Qatar|f05dbc2b-1feb-4985-afc3-58e9ce18885a;#180;#Doha|95bcfa1f-5c00-4b42-9a00-19cd0e84fcf0;#645;#Economic|d7e8a056-d6ab-482e-bf61-3a160944221a;#178;#Planning and Statistics Authority|e65649f4-24d1-441c-884c-448bd6b7a8f9;#643;#PSA|0e57c6e0-7d64-49c5-8339-fa33dddca9a5</vt:lpwstr>
  </property>
  <property fmtid="{D5CDD505-2E9C-101B-9397-08002B2CF9AE}" pid="4" name="CategoryDescription">
    <vt:lpwstr>Banks and&amp;nbsp; Insurance chapter 11 -2020</vt:lpwstr>
  </property>
</Properties>
</file>